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#N/A</definedName>
    <definedName name="dfsga">#REF!</definedName>
    <definedName name="domestic_global">#REF!</definedName>
    <definedName name="Excise" localSheetId="0">#N/A</definedName>
    <definedName name="Excise">#REF!</definedName>
    <definedName name="Excise_Duty" localSheetId="0">#N/A</definedName>
    <definedName name="Excise_Duty">#REF!</definedName>
    <definedName name="Excised" localSheetId="0">#N/A</definedName>
    <definedName name="Excised">#REF!</definedName>
    <definedName name="ExciseDuty">#REF!</definedName>
    <definedName name="MyList">#REF!</definedName>
    <definedName name="option9">'[2]PRICE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#N/A</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<sst xmlns="http://schemas.openxmlformats.org/spreadsheetml/2006/main" count="331" uniqueCount="92">
  <si>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</si>
  <si>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</si>
  <si>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</si>
  <si>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</si>
  <si>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</si>
  <si>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</si>
  <si>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</si>
  <si>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</si>
  <si>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</si>
  <si>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</si>
  <si>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</si>
  <si>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</si>
  <si>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</si>
  <si>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</si>
  <si>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</si>
  <si>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</si>
  <si>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</si>
  <si>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</si>
  <si>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</si>
  <si>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</si>
  <si>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</si>
  <si>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</si>
  <si>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</si>
  <si>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</si>
  <si>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</si>
  <si>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</si>
  <si>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</si>
  <si>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</si>
  <si>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Nos</t>
  </si>
  <si>
    <t>Excess(+)</t>
  </si>
  <si>
    <t>Supplying, Conveying and fixing spls. Including eart</t>
  </si>
  <si>
    <t>Construction of chamber for 100mm sluice plates</t>
  </si>
  <si>
    <t>item2</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</si>
  <si>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</si>
  <si>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</si>
  <si>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</si>
  <si>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</si>
  <si>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</si>
  <si>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</si>
  <si>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</si>
  <si>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</si>
  <si>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</si>
  <si>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</si>
  <si>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</si>
  <si>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</si>
  <si>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</si>
  <si>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t>Select</t>
  </si>
  <si>
    <t>TOTAL AMOUNT  Without Taxes</t>
  </si>
  <si>
    <t xml:space="preserve">Tender Inviting Authority : MANAGING DIRECTOR, WET BENGAL LIVESTOCK DEVELOPMENT CORPORATION LIMITED </t>
  </si>
  <si>
    <r>
      <rPr>
        <b/>
        <u val="single"/>
        <sz val="12"/>
        <rFont val="Georgia"/>
        <family val="1"/>
      </rPr>
      <t>PRICE SCHEDULE</t>
    </r>
    <r>
      <rPr>
        <b/>
        <sz val="12"/>
        <rFont val="Georgia"/>
        <family val="1"/>
      </rPr>
      <t xml:space="preserve">
</t>
    </r>
    <r>
      <rPr>
        <b/>
        <sz val="12"/>
        <color indexed="10"/>
        <rFont val="Georgia"/>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</si>
  <si>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Georgia"/>
        <family val="1"/>
      </rPr>
      <t>#</t>
    </r>
  </si>
  <si>
    <r>
      <t xml:space="preserve">TEXT </t>
    </r>
    <r>
      <rPr>
        <b/>
        <sz val="12"/>
        <color indexed="10"/>
        <rFont val="Georgia"/>
        <family val="1"/>
      </rPr>
      <t>#</t>
    </r>
  </si>
  <si>
    <r>
      <t>TEXT</t>
    </r>
    <r>
      <rPr>
        <b/>
        <sz val="12"/>
        <color indexed="10"/>
        <rFont val="Georgia"/>
        <family val="1"/>
      </rPr>
      <t>#</t>
    </r>
  </si>
  <si>
    <r>
      <t xml:space="preserve">Estimated Rate in
</t>
    </r>
    <r>
      <rPr>
        <b/>
        <sz val="12"/>
        <color indexed="10"/>
        <rFont val="Georgia"/>
        <family val="1"/>
      </rPr>
      <t>Rs.      P</t>
    </r>
  </si>
  <si>
    <r>
      <t xml:space="preserve">BASIC RATE In </t>
    </r>
    <r>
      <rPr>
        <b/>
        <sz val="12"/>
        <color indexed="10"/>
        <rFont val="Georgia"/>
        <family val="1"/>
      </rPr>
      <t>Figures</t>
    </r>
    <r>
      <rPr>
        <b/>
        <sz val="12"/>
        <rFont val="Georgia"/>
        <family val="1"/>
      </rPr>
      <t xml:space="preserve"> To be entered by the </t>
    </r>
    <r>
      <rPr>
        <b/>
        <sz val="12"/>
        <color indexed="10"/>
        <rFont val="Georgia"/>
        <family val="1"/>
      </rPr>
      <t>Bidder</t>
    </r>
    <r>
      <rPr>
        <b/>
        <sz val="12"/>
        <rFont val="Georgia"/>
        <family val="1"/>
      </rPr>
      <t xml:space="preserve"> 
Rs.      P
 </t>
    </r>
  </si>
  <si>
    <r>
      <t xml:space="preserve">TOTAL AMOUNT  Without Taxes in
</t>
    </r>
    <r>
      <rPr>
        <b/>
        <sz val="12"/>
        <color indexed="10"/>
        <rFont val="Georgia"/>
        <family val="1"/>
      </rPr>
      <t>Rs.      P</t>
    </r>
  </si>
  <si>
    <t>Unit</t>
  </si>
  <si>
    <t>TAXES &amp; DUTIES</t>
  </si>
  <si>
    <t>cum</t>
  </si>
  <si>
    <t>Name of Work : Construction and Allied Work related to  Keratin Extraction Unit at Haringhata, Nadia-741235 under West Bengal Livestock Development Corporation Limited, LB-2, Sector-III, Salt Lake, Kolkata-700106 for 2023-24</t>
  </si>
  <si>
    <t xml:space="preserve">(A) Filling in foundation or plinth by silver sand in layers not exceeding 150 mm as directed and  consolidating the same by thorough saturation with water, ramming complete including  he cost of supply of sand. (payment to be made on measurement of finished quantity)  </t>
  </si>
  <si>
    <t xml:space="preserve">Single Brick Flat Soling of picked jhama bricks including ramming and dressing bed to proper level and filling joints with local sand.  </t>
  </si>
  <si>
    <t xml:space="preserve">125 mm. thick brick work with 1st class bricks in cement mortar (1:4) in .ground floor.  </t>
  </si>
  <si>
    <t xml:space="preserve">Brick work with 1st class bricks in cement mortar (1:4)(a) </t>
  </si>
  <si>
    <t>(b) In superstructure, ground floor</t>
  </si>
  <si>
    <t>(a) In foundation and plinth</t>
  </si>
  <si>
    <t xml:space="preserve">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floor)(When the height of a particular floor is more than 4 m the equivalent floor height shall be taken as 4 m and extra for works beyond the initial 4 m ht. shall be allowed under 12 (e) for every 4 m or part thereof)(a) 25 mm to 30 mm thick wooden shuttering as per decision &amp; direction of Engineer-In-Charge. </t>
  </si>
  <si>
    <t>(f) 25 mm to 30 mm shuttering without staging in foundation</t>
  </si>
  <si>
    <t>Supplying and laying Polythene Sheet (150gm / sq.m.) over damp proof course or below flooring or roof terracing or in foundation or in foundation trenches.</t>
  </si>
  <si>
    <t>Ordinary Cement concrete (mix 1:2:4) with graded stone chips (20 mm nominal size) excluding shuttering and reinforcement,if any, in ground floor as per relevant IS codes.a) Pakur  variety</t>
  </si>
  <si>
    <t>Ordinary Cement concrete (mix 1:1.5:3) with graded stone chips (20 mm nominal size) excluding shuttering and reinforcement if any, in ground floor  as per relevant IS codes. (i) Pakur Variety</t>
  </si>
  <si>
    <t xml:space="preserve">Reinforcement for reinforced concrete work in all sorts of structures including distribution bars, stirrups, binders etc initial straightening and removal of loose rust (if necessary), cutting  o equisite length, hooking and bending to correct shape, placing in proper position and binding with 16 gauge black annealed wire at every intersection, complete as per drawing and irection.(a) For works in foundation and upto roof of ground floor/upto 4 m (i) Tor steel/Mild Steel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</si>
  <si>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applicationof cement slurry before flooring works using cement @ 1.75  kg/sq.m all complete including all materials and labour. In ground floor. 3 mm. thick topping (High polishing grinding on this item isnot permitted with ordinary cement). Using grey cement(ii) 25 mm. thick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</si>
  <si>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1:6 cement mortar (a) 20 mm thick plaster</t>
  </si>
  <si>
    <t>Neat cement punning about 1.5mm thick in wall, dado, window sill, floor etc. NOTE:Cement 0.152 cu.m per100 sq.m.</t>
  </si>
  <si>
    <t>(a) Supplying, fitting and fixing steel rolling shutter profile type with 18 B.G . of approved type steel latche section 75mm wide, fitted with coil wire spring to necessiate the fitting of equired Nos. of C.I. Pulleys on heavy type solid drawn seamless steel tube complete with locking arrangements both inside and outside specially builtup sideguide channels including providing a hood for the steel rolling shutter in the room, painting two coats of approved aluminium paint over a coat of red lead primer complete.</t>
  </si>
  <si>
    <t xml:space="preserve">M.S. structural works with hollow sections (square or rectangular shape) conforming to IS: 806-1968 &amp; IS:1161-1998) connected to one another with bracket, gusset, cleat as per design,  awing &amp; direction of Engineer-in-Charge complete including cutting to requisite shape &amp; size, fabrication including metal arc weldingconforming to IS: 816-1969 &amp; IS: 9595 using electrodes  f approved make and brand conforming to IS:814- 2004, haulage, hoisting and erection all complete. The rate includes the cost of all M.S. Hollow section, allconsumables such as  electrodes, gas and hire charges of all tools and plants and labour reqired for execution and all incidental chages (such as electricity, labour insurance) etc. complete.
Payment to be made on the basis of calculated weight of structural memebrs of MS Holow Section as specified in relevent IS code in  finished work. Payment for gusset, bracket, cleat may  e made by adding the actual weight of such items with weight of finished structural members. The rates are considered for a hight of erection8 m. / 2nd floor level from the ground. Add  .5 % extra over the rate for each additional floor or 4m. beyond the initial 8 m. or partthereof. i) For roof truss works a) Span up to 12 Mtr </t>
  </si>
  <si>
    <t xml:space="preserve">Supplying 1.5mm thick M.S. sheet fitted and fixed on one or both faces of M.S./ W.I. gate etc. with point welding at not more than 150mm apart complete in all respect as per design  luding cost of all labour and materials.  </t>
  </si>
  <si>
    <t>Supplying, fitting &amp; fixing Zn-Al alloy (55% Al &amp; 45% Zn) coating of 150 grams per sq. metre (followed by colour coated on both side) steel sheet work having minimum yield strength of 550 pa of trapizoidal profile of approved make (excluding the supporting frame work) fitted and fixed with 55 mm &amp; 25 mm self tapping screw, EPDM Washer 16 mm dia &amp; 3 mm th. washer etc. complete with 150 mm end lap and one corrugation minimum side lap. (Payment to be made on area of finished work).(i) In Roof:- a) With 0.5 mm thick sheet</t>
  </si>
  <si>
    <t>Applying Exterior grade Acrylic primer of approved quality and brand on plastered or cencrete surface old or new surface to receive decorative textured (matt finish) or smooth finish crylic exterior emulsion paint including scraping and preparing the surface throughly, complete as per manufacturer's specification and as per direction of the EIC.
In Ground Floor:(b) Two Coats</t>
  </si>
  <si>
    <t xml:space="preserve">Protective and Decorative Acrylic exterior emulsion paint of approved quality, as per manufacturer's specification and as per direction of Engineer-in-Charge to be applied over acrylic rimer as required. The rate includes cost of material, labour, scaffolding and all incidental charges but excluding the cost of primer. In Ground floor (Two Coat)a) Normal Acrylic Emulsion </t>
  </si>
  <si>
    <t>(a)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</si>
  <si>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urface, if necessary :(b) On steel or other metal surface :(iv)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</si>
  <si>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andas per direction of the EIC. (In Ground Floor)(b) Two Coatsi) Water based interior grade Acrylic Primer</t>
  </si>
  <si>
    <t>Applying Acrylic Emulsion Paint of approved make and brand on walls and ceiling including sand papering in intermediate coats including putty (to be done under specific instruction of uperintending Engineer) : (Two coats) i) Standard Quality</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</si>
  <si>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</si>
  <si>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</si>
  <si>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sqm</t>
  </si>
  <si>
    <t>mt</t>
  </si>
  <si>
    <t>GST (18%) (Sl. No. 1 to 27) of Rs. 67,92,746=57 i.e. Rs. 12,22,694=38</t>
  </si>
  <si>
    <t>Labour Welfare CESS 1% of Rs. 80,15,440=95 i.e. Rs. 80,154=41</t>
  </si>
  <si>
    <r>
      <rPr>
        <b/>
        <i/>
        <sz val="16"/>
        <color indexed="10"/>
        <rFont val="Georgia"/>
        <family val="1"/>
      </rPr>
      <t>e-</t>
    </r>
    <r>
      <rPr>
        <b/>
        <sz val="16"/>
        <color indexed="8"/>
        <rFont val="Georgia"/>
        <family val="1"/>
      </rPr>
      <t>Tender No. : WBARD/WBLDC/</t>
    </r>
    <r>
      <rPr>
        <b/>
        <sz val="18"/>
        <color indexed="10"/>
        <rFont val="Georgia"/>
        <family val="1"/>
      </rPr>
      <t>NIT-684e</t>
    </r>
    <r>
      <rPr>
        <b/>
        <sz val="16"/>
        <color indexed="8"/>
        <rFont val="Georgia"/>
        <family val="1"/>
      </rPr>
      <t>/2023-2024 Dated : 27/03/2024</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</si>
</sst>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 numFmtId="180" formatCode="#,##0;[Red]#,##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b/>
      <sz val="12"/>
      <color indexed="10"/>
      <name val="Georgia"/>
      <family val="1"/>
    </font>
    <font>
      <b/>
      <sz val="12"/>
      <name val="Georgia"/>
      <family val="1"/>
    </font>
    <font>
      <b/>
      <u val="single"/>
      <sz val="12"/>
      <name val="Georgia"/>
      <family val="1"/>
    </font>
    <font>
      <sz val="12"/>
      <name val="Georgia"/>
      <family val="1"/>
    </font>
    <font>
      <b/>
      <sz val="14"/>
      <name val="Georgia"/>
      <family val="1"/>
    </font>
    <font>
      <sz val="14"/>
      <name val="Georgia"/>
      <family val="1"/>
    </font>
    <font>
      <b/>
      <sz val="14"/>
      <color indexed="10"/>
      <name val="Georgia"/>
      <family val="1"/>
    </font>
    <font>
      <b/>
      <sz val="16"/>
      <color indexed="8"/>
      <name val="Georgia"/>
      <family val="1"/>
    </font>
    <font>
      <b/>
      <i/>
      <sz val="16"/>
      <color indexed="10"/>
      <name val="Georgia"/>
      <family val="1"/>
    </font>
    <font>
      <b/>
      <sz val="14"/>
      <color indexed="8"/>
      <name val="Georgia"/>
      <family val="1"/>
    </font>
    <font>
      <b/>
      <sz val="18"/>
      <color indexed="10"/>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2"/>
      <color indexed="16"/>
      <name val="Georgia"/>
      <family val="1"/>
    </font>
    <font>
      <b/>
      <sz val="12"/>
      <color indexed="18"/>
      <name val="Georgia"/>
      <family val="1"/>
    </font>
    <font>
      <sz val="12"/>
      <color indexed="8"/>
      <name val="Georgia"/>
      <family val="1"/>
    </font>
    <font>
      <sz val="12"/>
      <color indexed="31"/>
      <name val="Georgia"/>
      <family val="1"/>
    </font>
    <font>
      <sz val="16"/>
      <color indexed="10"/>
      <name val="Georgia"/>
      <family val="1"/>
    </font>
    <font>
      <b/>
      <sz val="14"/>
      <color indexed="17"/>
      <name val="Georgia"/>
      <family val="1"/>
    </font>
    <font>
      <sz val="14"/>
      <color indexed="8"/>
      <name val="Georgia"/>
      <family val="1"/>
    </font>
    <font>
      <b/>
      <u val="single"/>
      <sz val="16"/>
      <color indexed="10"/>
      <name val="Georgia"/>
      <family val="1"/>
    </font>
    <font>
      <b/>
      <u val="single"/>
      <sz val="16"/>
      <color indexed="10"/>
      <name val="Arial"/>
      <family val="2"/>
    </font>
    <font>
      <b/>
      <u val="single"/>
      <sz val="12"/>
      <color indexed="23"/>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2"/>
      <color rgb="FF800000"/>
      <name val="Georgia"/>
      <family val="1"/>
    </font>
    <font>
      <b/>
      <sz val="12"/>
      <color rgb="FF000066"/>
      <name val="Georgia"/>
      <family val="1"/>
    </font>
    <font>
      <sz val="12"/>
      <color rgb="FF000000"/>
      <name val="Georgia"/>
      <family val="1"/>
    </font>
    <font>
      <sz val="12"/>
      <color theme="4" tint="0.7999799847602844"/>
      <name val="Georgia"/>
      <family val="1"/>
    </font>
    <font>
      <b/>
      <sz val="14"/>
      <color theme="1"/>
      <name val="Georgia"/>
      <family val="1"/>
    </font>
    <font>
      <sz val="16"/>
      <color rgb="FFFF0000"/>
      <name val="Georgia"/>
      <family val="1"/>
    </font>
    <font>
      <b/>
      <sz val="14"/>
      <color theme="6" tint="-0.4999699890613556"/>
      <name val="Georgia"/>
      <family val="1"/>
    </font>
    <font>
      <sz val="14"/>
      <color theme="1"/>
      <name val="Georgia"/>
      <family val="1"/>
    </font>
    <font>
      <sz val="14"/>
      <color rgb="FF000000"/>
      <name val="Georgia"/>
      <family val="1"/>
    </font>
    <font>
      <b/>
      <u val="single"/>
      <sz val="16"/>
      <color rgb="FFFF0000"/>
      <name val="Georgia"/>
      <family val="1"/>
    </font>
    <font>
      <b/>
      <u val="single"/>
      <sz val="16"/>
      <color rgb="FFFF0000"/>
      <name val="Arial"/>
      <family val="2"/>
    </font>
    <font>
      <b/>
      <u val="single"/>
      <sz val="12"/>
      <color theme="0" tint="-0.4999699890613556"/>
      <name val="Georgi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top style="thin"/>
      <bottom/>
    </border>
    <border>
      <left style="thin"/>
      <right style="thin"/>
      <top style="thin"/>
      <bottom style="thin"/>
    </border>
    <border>
      <left/>
      <right/>
      <top style="thin"/>
      <bottom style="thin"/>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3" fillId="0" borderId="0" xfId="57" applyNumberFormat="1" applyFont="1" applyFill="1">
      <alignment/>
      <protection/>
    </xf>
    <xf numFmtId="0" fontId="69" fillId="0" borderId="0" xfId="57" applyNumberFormat="1" applyFont="1" applyFill="1">
      <alignment/>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9" fillId="0" borderId="0" xfId="59" applyNumberFormat="1" applyFill="1">
      <alignment/>
      <protection/>
    </xf>
    <xf numFmtId="0" fontId="12"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12" fillId="0" borderId="10" xfId="59" applyNumberFormat="1" applyFont="1" applyFill="1" applyBorder="1" applyAlignment="1" applyProtection="1">
      <alignment vertical="center" wrapText="1"/>
      <protection/>
    </xf>
    <xf numFmtId="0" fontId="13" fillId="0" borderId="11" xfId="59" applyNumberFormat="1" applyFont="1" applyFill="1" applyBorder="1" applyAlignment="1" applyProtection="1">
      <alignment horizontal="left" vertical="top" wrapText="1"/>
      <protection/>
    </xf>
    <xf numFmtId="0" fontId="13" fillId="0" borderId="10" xfId="57" applyNumberFormat="1" applyFont="1" applyFill="1" applyBorder="1" applyAlignment="1">
      <alignment horizontal="center" vertical="top" wrapText="1"/>
      <protection/>
    </xf>
    <xf numFmtId="0" fontId="13" fillId="0" borderId="12" xfId="59" applyNumberFormat="1" applyFont="1" applyFill="1" applyBorder="1" applyAlignment="1">
      <alignment horizontal="center" vertical="top" wrapText="1"/>
      <protection/>
    </xf>
    <xf numFmtId="0" fontId="74" fillId="0" borderId="10" xfId="59" applyNumberFormat="1" applyFont="1" applyFill="1" applyBorder="1" applyAlignment="1">
      <alignment horizontal="center" vertical="top" wrapText="1"/>
      <protection/>
    </xf>
    <xf numFmtId="0" fontId="74" fillId="0" borderId="10" xfId="59" applyNumberFormat="1" applyFont="1" applyFill="1" applyBorder="1" applyAlignment="1">
      <alignment vertical="top" wrapText="1"/>
      <protection/>
    </xf>
    <xf numFmtId="0" fontId="13" fillId="0" borderId="13" xfId="57" applyNumberFormat="1" applyFont="1" applyFill="1" applyBorder="1" applyAlignment="1">
      <alignment horizontal="center" vertical="top" wrapText="1"/>
      <protection/>
    </xf>
    <xf numFmtId="0" fontId="75" fillId="0" borderId="13" xfId="59" applyNumberFormat="1" applyFont="1" applyFill="1" applyBorder="1" applyAlignment="1">
      <alignment horizontal="left" wrapText="1" readingOrder="1"/>
      <protection/>
    </xf>
    <xf numFmtId="0" fontId="13" fillId="0" borderId="13" xfId="59" applyNumberFormat="1" applyFont="1" applyFill="1" applyBorder="1" applyAlignment="1">
      <alignment horizontal="left" vertical="top"/>
      <protection/>
    </xf>
    <xf numFmtId="0" fontId="13" fillId="0" borderId="11" xfId="59" applyNumberFormat="1" applyFont="1" applyFill="1" applyBorder="1" applyAlignment="1">
      <alignment horizontal="left" vertical="top"/>
      <protection/>
    </xf>
    <xf numFmtId="0" fontId="15" fillId="0" borderId="12" xfId="59" applyNumberFormat="1" applyFont="1" applyFill="1" applyBorder="1" applyAlignment="1">
      <alignment vertical="top"/>
      <protection/>
    </xf>
    <xf numFmtId="0" fontId="15" fillId="0" borderId="0" xfId="57" applyNumberFormat="1" applyFont="1" applyFill="1" applyAlignment="1">
      <alignment vertical="top"/>
      <protection/>
    </xf>
    <xf numFmtId="0" fontId="13" fillId="0" borderId="14" xfId="59" applyNumberFormat="1" applyFont="1" applyFill="1" applyBorder="1" applyAlignment="1">
      <alignment horizontal="left" vertical="top"/>
      <protection/>
    </xf>
    <xf numFmtId="0" fontId="76" fillId="0" borderId="12" xfId="57" applyNumberFormat="1" applyFont="1" applyFill="1" applyBorder="1" applyAlignment="1" applyProtection="1">
      <alignment vertical="top"/>
      <protection/>
    </xf>
    <xf numFmtId="177" fontId="73" fillId="33" borderId="10" xfId="64" applyNumberFormat="1" applyFont="1" applyFill="1" applyBorder="1" applyAlignment="1" applyProtection="1">
      <alignment horizontal="center" vertical="center"/>
      <protection locked="0"/>
    </xf>
    <xf numFmtId="0" fontId="76" fillId="0" borderId="10" xfId="59" applyNumberFormat="1" applyFont="1" applyFill="1" applyBorder="1" applyAlignment="1">
      <alignment vertical="top"/>
      <protection/>
    </xf>
    <xf numFmtId="0" fontId="15" fillId="0" borderId="10" xfId="57" applyNumberFormat="1" applyFont="1" applyFill="1" applyBorder="1" applyAlignment="1" applyProtection="1">
      <alignment vertical="top"/>
      <protection/>
    </xf>
    <xf numFmtId="0" fontId="12" fillId="0" borderId="10" xfId="64" applyNumberFormat="1" applyFont="1" applyFill="1" applyBorder="1" applyAlignment="1" applyProtection="1">
      <alignment vertical="center" wrapText="1"/>
      <protection locked="0"/>
    </xf>
    <xf numFmtId="0" fontId="15" fillId="0" borderId="0" xfId="57" applyNumberFormat="1" applyFont="1" applyFill="1" applyAlignment="1" applyProtection="1">
      <alignment vertical="top"/>
      <protection/>
    </xf>
    <xf numFmtId="0" fontId="15" fillId="0" borderId="13" xfId="59" applyNumberFormat="1" applyFont="1" applyFill="1" applyBorder="1" applyAlignment="1">
      <alignment horizontal="center" vertical="center" wrapText="1"/>
      <protection/>
    </xf>
    <xf numFmtId="0" fontId="16" fillId="0" borderId="13" xfId="57" applyNumberFormat="1" applyFont="1" applyFill="1" applyBorder="1" applyAlignment="1" applyProtection="1">
      <alignment horizontal="right" vertical="top"/>
      <protection locked="0"/>
    </xf>
    <xf numFmtId="0" fontId="16" fillId="0" borderId="13" xfId="57" applyNumberFormat="1" applyFont="1" applyFill="1" applyBorder="1" applyAlignment="1" applyProtection="1">
      <alignment horizontal="right" vertical="top"/>
      <protection/>
    </xf>
    <xf numFmtId="0" fontId="17" fillId="0" borderId="13" xfId="59" applyNumberFormat="1" applyFont="1" applyFill="1" applyBorder="1" applyAlignment="1">
      <alignment vertical="top"/>
      <protection/>
    </xf>
    <xf numFmtId="0" fontId="17" fillId="0" borderId="13" xfId="57" applyNumberFormat="1" applyFont="1" applyFill="1" applyBorder="1" applyAlignment="1">
      <alignment vertical="top"/>
      <protection/>
    </xf>
    <xf numFmtId="0" fontId="16" fillId="0" borderId="13" xfId="57" applyNumberFormat="1" applyFont="1" applyFill="1" applyBorder="1" applyAlignment="1" applyProtection="1">
      <alignment horizontal="left" vertical="top"/>
      <protection locked="0"/>
    </xf>
    <xf numFmtId="174" fontId="16" fillId="33" borderId="15" xfId="57" applyNumberFormat="1" applyFont="1" applyFill="1" applyBorder="1" applyAlignment="1" applyProtection="1">
      <alignment horizontal="right" vertical="top"/>
      <protection locked="0"/>
    </xf>
    <xf numFmtId="0" fontId="16" fillId="0" borderId="10" xfId="57" applyNumberFormat="1" applyFont="1" applyFill="1" applyBorder="1" applyAlignment="1" applyProtection="1">
      <alignment horizontal="center" vertical="top" wrapText="1"/>
      <protection locked="0"/>
    </xf>
    <xf numFmtId="0" fontId="16" fillId="0" borderId="13" xfId="57" applyNumberFormat="1" applyFont="1" applyFill="1" applyBorder="1" applyAlignment="1" applyProtection="1">
      <alignment horizontal="center" vertical="top" wrapText="1"/>
      <protection locked="0"/>
    </xf>
    <xf numFmtId="2" fontId="16" fillId="0" borderId="16" xfId="59" applyNumberFormat="1" applyFont="1" applyFill="1" applyBorder="1" applyAlignment="1">
      <alignment horizontal="center" vertical="center"/>
      <protection/>
    </xf>
    <xf numFmtId="2" fontId="16" fillId="0" borderId="16" xfId="58" applyNumberFormat="1" applyFont="1" applyFill="1" applyBorder="1" applyAlignment="1">
      <alignment horizontal="center" vertical="center"/>
      <protection/>
    </xf>
    <xf numFmtId="174" fontId="16" fillId="33" borderId="13" xfId="57" applyNumberFormat="1" applyFont="1" applyFill="1" applyBorder="1" applyAlignment="1" applyProtection="1">
      <alignment horizontal="right" vertical="top"/>
      <protection locked="0"/>
    </xf>
    <xf numFmtId="0" fontId="17" fillId="0" borderId="17" xfId="59" applyNumberFormat="1" applyFont="1" applyFill="1" applyBorder="1" applyAlignment="1">
      <alignment vertical="top"/>
      <protection/>
    </xf>
    <xf numFmtId="0" fontId="18" fillId="0" borderId="14" xfId="59" applyNumberFormat="1" applyFont="1" applyFill="1" applyBorder="1" applyAlignment="1">
      <alignment vertical="top"/>
      <protection/>
    </xf>
    <xf numFmtId="0" fontId="17" fillId="0" borderId="14" xfId="59" applyNumberFormat="1" applyFont="1" applyFill="1" applyBorder="1" applyAlignment="1">
      <alignment vertical="top"/>
      <protection/>
    </xf>
    <xf numFmtId="0" fontId="17" fillId="0" borderId="0" xfId="57" applyNumberFormat="1" applyFont="1" applyFill="1" applyAlignment="1">
      <alignment vertical="top"/>
      <protection/>
    </xf>
    <xf numFmtId="0" fontId="77" fillId="0" borderId="13" xfId="0" applyFont="1" applyBorder="1" applyAlignment="1">
      <alignment horizontal="center" vertical="center"/>
    </xf>
    <xf numFmtId="2" fontId="77" fillId="0" borderId="13" xfId="0" applyNumberFormat="1" applyFont="1" applyBorder="1" applyAlignment="1">
      <alignment horizontal="center" vertical="center"/>
    </xf>
    <xf numFmtId="0" fontId="78" fillId="0" borderId="13" xfId="0" applyFont="1" applyBorder="1" applyAlignment="1">
      <alignment horizontal="center" vertical="center" wrapText="1"/>
    </xf>
    <xf numFmtId="2" fontId="18" fillId="0" borderId="13" xfId="59" applyNumberFormat="1" applyFont="1" applyFill="1" applyBorder="1" applyAlignment="1">
      <alignment horizontal="center" vertical="top"/>
      <protection/>
    </xf>
    <xf numFmtId="2" fontId="18" fillId="0" borderId="18" xfId="59" applyNumberFormat="1" applyFont="1" applyFill="1" applyBorder="1" applyAlignment="1">
      <alignment horizontal="center" vertical="top"/>
      <protection/>
    </xf>
    <xf numFmtId="174" fontId="79" fillId="0" borderId="13" xfId="59" applyNumberFormat="1" applyFont="1" applyFill="1" applyBorder="1" applyAlignment="1">
      <alignment horizontal="center" vertical="top"/>
      <protection/>
    </xf>
    <xf numFmtId="174" fontId="18" fillId="0" borderId="19" xfId="59" applyNumberFormat="1" applyFont="1" applyFill="1" applyBorder="1" applyAlignment="1">
      <alignment horizontal="center" vertical="top"/>
      <protection/>
    </xf>
    <xf numFmtId="174" fontId="80" fillId="0" borderId="13" xfId="0" applyNumberFormat="1" applyFont="1" applyBorder="1" applyAlignment="1">
      <alignment horizontal="center" vertical="center" wrapText="1"/>
    </xf>
    <xf numFmtId="174" fontId="80" fillId="0" borderId="13" xfId="0" applyNumberFormat="1" applyFont="1" applyBorder="1" applyAlignment="1">
      <alignment horizontal="center" vertical="center"/>
    </xf>
    <xf numFmtId="0" fontId="80" fillId="0" borderId="13" xfId="0" applyFont="1" applyBorder="1" applyAlignment="1">
      <alignment horizontal="center" vertical="center"/>
    </xf>
    <xf numFmtId="2" fontId="80" fillId="0" borderId="13" xfId="0" applyNumberFormat="1" applyFont="1" applyBorder="1" applyAlignment="1">
      <alignment horizontal="center" vertical="center"/>
    </xf>
    <xf numFmtId="0" fontId="17" fillId="0" borderId="13" xfId="59" applyNumberFormat="1" applyFont="1" applyFill="1" applyBorder="1" applyAlignment="1">
      <alignment horizontal="center" vertical="top"/>
      <protection/>
    </xf>
    <xf numFmtId="0" fontId="81" fillId="0" borderId="13" xfId="59" applyNumberFormat="1" applyFont="1" applyFill="1" applyBorder="1" applyAlignment="1">
      <alignment horizontal="left" wrapText="1" readingOrder="1"/>
      <protection/>
    </xf>
    <xf numFmtId="2" fontId="80" fillId="0" borderId="13" xfId="0" applyNumberFormat="1" applyFont="1" applyBorder="1" applyAlignment="1">
      <alignment horizontal="center" vertical="center" wrapText="1"/>
    </xf>
    <xf numFmtId="174" fontId="17" fillId="0" borderId="13" xfId="0" applyNumberFormat="1" applyFont="1" applyBorder="1" applyAlignment="1">
      <alignment horizontal="center" vertical="center"/>
    </xf>
    <xf numFmtId="0" fontId="17" fillId="0" borderId="13" xfId="0" applyFont="1" applyBorder="1" applyAlignment="1">
      <alignment horizontal="center" vertical="center"/>
    </xf>
    <xf numFmtId="2" fontId="17" fillId="0" borderId="13" xfId="0" applyNumberFormat="1" applyFont="1" applyBorder="1" applyAlignment="1">
      <alignment horizontal="center" vertical="center"/>
    </xf>
    <xf numFmtId="172" fontId="80" fillId="0" borderId="13" xfId="0" applyNumberFormat="1" applyFont="1" applyBorder="1" applyAlignment="1">
      <alignment horizontal="center" vertical="center"/>
    </xf>
    <xf numFmtId="0" fontId="82" fillId="0" borderId="13" xfId="0" applyFont="1" applyBorder="1" applyAlignment="1">
      <alignment horizontal="center" vertical="center" wrapText="1"/>
    </xf>
    <xf numFmtId="0" fontId="13" fillId="0" borderId="11" xfId="57" applyNumberFormat="1" applyFont="1" applyFill="1" applyBorder="1" applyAlignment="1">
      <alignment horizontal="center" vertical="center" wrapText="1"/>
      <protection/>
    </xf>
    <xf numFmtId="0" fontId="13" fillId="0" borderId="14" xfId="57" applyNumberFormat="1" applyFont="1" applyFill="1" applyBorder="1" applyAlignment="1">
      <alignment horizontal="center" vertical="center" wrapText="1"/>
      <protection/>
    </xf>
    <xf numFmtId="0" fontId="13" fillId="0" borderId="18" xfId="57" applyNumberFormat="1" applyFont="1" applyFill="1" applyBorder="1" applyAlignment="1">
      <alignment horizontal="center" vertical="center" wrapText="1"/>
      <protection/>
    </xf>
    <xf numFmtId="0" fontId="12" fillId="0" borderId="11" xfId="59" applyNumberFormat="1" applyFont="1" applyFill="1" applyBorder="1" applyAlignment="1">
      <alignment horizontal="center" vertical="top" wrapText="1"/>
      <protection/>
    </xf>
    <xf numFmtId="0" fontId="12" fillId="0" borderId="14" xfId="59" applyNumberFormat="1" applyFont="1" applyFill="1" applyBorder="1" applyAlignment="1">
      <alignment horizontal="center" vertical="top" wrapText="1"/>
      <protection/>
    </xf>
    <xf numFmtId="0" fontId="12" fillId="0" borderId="18" xfId="59" applyNumberFormat="1" applyFont="1" applyFill="1" applyBorder="1" applyAlignment="1">
      <alignment horizontal="center" vertical="top" wrapText="1"/>
      <protection/>
    </xf>
    <xf numFmtId="0" fontId="83" fillId="0" borderId="0" xfId="57" applyNumberFormat="1" applyFont="1" applyFill="1" applyBorder="1" applyAlignment="1">
      <alignment horizontal="right" vertical="top"/>
      <protection/>
    </xf>
    <xf numFmtId="0" fontId="21"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84" fillId="0" borderId="20" xfId="57" applyNumberFormat="1" applyFont="1" applyFill="1" applyBorder="1" applyAlignment="1" applyProtection="1">
      <alignment horizontal="center" wrapText="1"/>
      <protection locked="0"/>
    </xf>
    <xf numFmtId="0" fontId="13" fillId="33" borderId="11" xfId="59" applyNumberFormat="1" applyFont="1" applyFill="1" applyBorder="1" applyAlignment="1" applyProtection="1">
      <alignment horizontal="left" vertical="top"/>
      <protection locked="0"/>
    </xf>
    <xf numFmtId="0" fontId="13" fillId="0" borderId="14" xfId="59" applyNumberFormat="1" applyFont="1" applyFill="1" applyBorder="1" applyAlignment="1" applyProtection="1">
      <alignment horizontal="left" vertical="top"/>
      <protection locked="0"/>
    </xf>
    <xf numFmtId="0" fontId="13" fillId="0" borderId="18" xfId="59" applyNumberFormat="1" applyFont="1" applyFill="1" applyBorder="1" applyAlignment="1" applyProtection="1">
      <alignment horizontal="left" vertical="top"/>
      <protection locked="0"/>
    </xf>
    <xf numFmtId="0" fontId="8" fillId="0" borderId="0" xfId="0" applyFont="1" applyAlignment="1">
      <alignment horizontal="center" vertical="center"/>
    </xf>
    <xf numFmtId="0" fontId="80" fillId="0" borderId="13" xfId="0"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6"/>
  <sheetViews>
    <sheetView showGridLines="0" view="pageLayout" zoomScale="80" zoomScaleNormal="75" zoomScalePageLayoutView="80" workbookViewId="0" topLeftCell="A1">
      <selection activeCell="A7" sqref="A7:BC7"/>
    </sheetView>
  </sheetViews>
  <sheetFormatPr defaultColWidth="9.140625" defaultRowHeight="15"/>
  <cols>
    <col min="1" max="1" width="14.8515625" style="17" customWidth="1"/>
    <col min="2" max="2" width="44.57421875" style="17" customWidth="1"/>
    <col min="3" max="3" width="23.421875" style="17" hidden="1" customWidth="1"/>
    <col min="4" max="4" width="16.140625" style="17" customWidth="1"/>
    <col min="5" max="5" width="14.140625" style="17" customWidth="1"/>
    <col min="6" max="6" width="19.421875" style="17" customWidth="1"/>
    <col min="7" max="7" width="14.140625" style="17" hidden="1" customWidth="1"/>
    <col min="8" max="10" width="12.140625" style="17" hidden="1" customWidth="1"/>
    <col min="11" max="11" width="19.57421875" style="17" hidden="1" customWidth="1"/>
    <col min="12" max="12" width="14.28125" style="17" hidden="1" customWidth="1"/>
    <col min="13" max="13" width="17.421875" style="17" hidden="1" customWidth="1"/>
    <col min="14" max="14" width="15.28125" style="20" hidden="1" customWidth="1"/>
    <col min="15" max="15" width="14.28125" style="17" hidden="1" customWidth="1"/>
    <col min="16" max="16" width="17.28125" style="17" hidden="1" customWidth="1"/>
    <col min="17" max="17" width="18.421875" style="17" hidden="1" customWidth="1"/>
    <col min="18" max="18" width="17.421875" style="17" hidden="1" customWidth="1"/>
    <col min="19" max="19" width="14.7109375" style="17" hidden="1" customWidth="1"/>
    <col min="20" max="20" width="14.8515625" style="17" hidden="1" customWidth="1"/>
    <col min="21" max="21" width="16.421875" style="17" hidden="1" customWidth="1"/>
    <col min="22" max="22" width="13.00390625" style="17" hidden="1" customWidth="1"/>
    <col min="23" max="51" width="9.140625" style="17" hidden="1" customWidth="1"/>
    <col min="52" max="52" width="10.28125" style="17" hidden="1" customWidth="1"/>
    <col min="53" max="53" width="24.7109375" style="17" customWidth="1"/>
    <col min="54" max="54" width="22.28125" style="17" customWidth="1"/>
    <col min="55" max="55" width="50.140625" style="17" customWidth="1"/>
    <col min="56" max="238" width="9.140625" style="17" customWidth="1"/>
    <col min="239" max="243" width="9.140625" style="18" customWidth="1"/>
    <col min="244" max="16384" width="9.140625" style="17"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19" t="s">
        <v>3</v>
      </c>
      <c r="B2" s="19" t="s">
        <v>39</v>
      </c>
      <c r="C2" s="19" t="s">
        <v>4</v>
      </c>
      <c r="D2" s="19" t="s">
        <v>5</v>
      </c>
      <c r="E2" s="19" t="s">
        <v>6</v>
      </c>
      <c r="J2" s="4"/>
      <c r="K2" s="4"/>
      <c r="L2" s="4"/>
      <c r="O2" s="2"/>
      <c r="P2" s="2"/>
      <c r="Q2" s="3"/>
    </row>
    <row r="3" spans="1:243" s="1" customFormat="1" ht="30" customHeight="1" hidden="1">
      <c r="A3" s="1" t="s">
        <v>44</v>
      </c>
      <c r="C3" s="1" t="s">
        <v>43</v>
      </c>
      <c r="IE3" s="3"/>
      <c r="IF3" s="3"/>
      <c r="IG3" s="3"/>
      <c r="IH3" s="3"/>
      <c r="II3" s="3"/>
    </row>
    <row r="4" spans="1:243" s="5" customFormat="1" ht="30.75" customHeight="1">
      <c r="A4" s="84" t="s">
        <v>48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61.5"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91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93" customHeight="1">
      <c r="A8" s="24" t="s">
        <v>45</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7" t="s">
        <v>49</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1" customFormat="1" ht="18.75" customHeight="1">
      <c r="A10" s="25" t="s">
        <v>50</v>
      </c>
      <c r="B10" s="25" t="s">
        <v>51</v>
      </c>
      <c r="C10" s="25" t="s">
        <v>51</v>
      </c>
      <c r="D10" s="25" t="s">
        <v>50</v>
      </c>
      <c r="E10" s="25" t="s">
        <v>51</v>
      </c>
      <c r="F10" s="25" t="s">
        <v>8</v>
      </c>
      <c r="G10" s="25" t="s">
        <v>8</v>
      </c>
      <c r="H10" s="25" t="s">
        <v>9</v>
      </c>
      <c r="I10" s="25" t="s">
        <v>51</v>
      </c>
      <c r="J10" s="25" t="s">
        <v>50</v>
      </c>
      <c r="K10" s="25" t="s">
        <v>52</v>
      </c>
      <c r="L10" s="25" t="s">
        <v>51</v>
      </c>
      <c r="M10" s="25" t="s">
        <v>50</v>
      </c>
      <c r="N10" s="25" t="s">
        <v>8</v>
      </c>
      <c r="O10" s="25" t="s">
        <v>8</v>
      </c>
      <c r="P10" s="25" t="s">
        <v>8</v>
      </c>
      <c r="Q10" s="25" t="s">
        <v>8</v>
      </c>
      <c r="R10" s="25" t="s">
        <v>9</v>
      </c>
      <c r="S10" s="25" t="s">
        <v>9</v>
      </c>
      <c r="T10" s="25" t="s">
        <v>8</v>
      </c>
      <c r="U10" s="25" t="s">
        <v>8</v>
      </c>
      <c r="V10" s="25" t="s">
        <v>8</v>
      </c>
      <c r="W10" s="25" t="s">
        <v>8</v>
      </c>
      <c r="X10" s="25" t="s">
        <v>9</v>
      </c>
      <c r="Y10" s="25" t="s">
        <v>9</v>
      </c>
      <c r="Z10" s="25" t="s">
        <v>8</v>
      </c>
      <c r="AA10" s="25" t="s">
        <v>8</v>
      </c>
      <c r="AB10" s="25" t="s">
        <v>8</v>
      </c>
      <c r="AC10" s="25" t="s">
        <v>8</v>
      </c>
      <c r="AD10" s="25" t="s">
        <v>9</v>
      </c>
      <c r="AE10" s="25" t="s">
        <v>9</v>
      </c>
      <c r="AF10" s="25" t="s">
        <v>8</v>
      </c>
      <c r="AG10" s="25" t="s">
        <v>8</v>
      </c>
      <c r="AH10" s="25" t="s">
        <v>8</v>
      </c>
      <c r="AI10" s="25" t="s">
        <v>8</v>
      </c>
      <c r="AJ10" s="25" t="s">
        <v>9</v>
      </c>
      <c r="AK10" s="25" t="s">
        <v>9</v>
      </c>
      <c r="AL10" s="25" t="s">
        <v>8</v>
      </c>
      <c r="AM10" s="25" t="s">
        <v>8</v>
      </c>
      <c r="AN10" s="25" t="s">
        <v>8</v>
      </c>
      <c r="AO10" s="25" t="s">
        <v>8</v>
      </c>
      <c r="AP10" s="25" t="s">
        <v>9</v>
      </c>
      <c r="AQ10" s="25" t="s">
        <v>9</v>
      </c>
      <c r="AR10" s="25" t="s">
        <v>8</v>
      </c>
      <c r="AS10" s="25" t="s">
        <v>8</v>
      </c>
      <c r="AT10" s="25" t="s">
        <v>50</v>
      </c>
      <c r="AU10" s="25" t="s">
        <v>50</v>
      </c>
      <c r="AV10" s="25" t="s">
        <v>9</v>
      </c>
      <c r="AW10" s="25" t="s">
        <v>9</v>
      </c>
      <c r="AX10" s="25" t="s">
        <v>50</v>
      </c>
      <c r="AY10" s="25" t="s">
        <v>50</v>
      </c>
      <c r="AZ10" s="25" t="s">
        <v>10</v>
      </c>
      <c r="BA10" s="25" t="s">
        <v>50</v>
      </c>
      <c r="BB10" s="25" t="s">
        <v>50</v>
      </c>
      <c r="BC10" s="25" t="s">
        <v>51</v>
      </c>
      <c r="IE10" s="12"/>
      <c r="IF10" s="12"/>
      <c r="IG10" s="12"/>
      <c r="IH10" s="12"/>
      <c r="II10" s="12"/>
    </row>
    <row r="11" spans="1:243" s="11" customFormat="1" ht="48.75" customHeight="1">
      <c r="A11" s="25" t="s">
        <v>0</v>
      </c>
      <c r="B11" s="25" t="s">
        <v>11</v>
      </c>
      <c r="C11" s="25" t="s">
        <v>1</v>
      </c>
      <c r="D11" s="25" t="s">
        <v>12</v>
      </c>
      <c r="E11" s="25" t="s">
        <v>13</v>
      </c>
      <c r="F11" s="25" t="s">
        <v>53</v>
      </c>
      <c r="G11" s="25"/>
      <c r="H11" s="25"/>
      <c r="I11" s="25" t="s">
        <v>14</v>
      </c>
      <c r="J11" s="25" t="s">
        <v>15</v>
      </c>
      <c r="K11" s="25" t="s">
        <v>16</v>
      </c>
      <c r="L11" s="25" t="s">
        <v>17</v>
      </c>
      <c r="M11" s="26" t="s">
        <v>54</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55</v>
      </c>
      <c r="BB11" s="28" t="s">
        <v>47</v>
      </c>
      <c r="BC11" s="28" t="s">
        <v>25</v>
      </c>
      <c r="IE11" s="12"/>
      <c r="IF11" s="12"/>
      <c r="IG11" s="12"/>
      <c r="IH11" s="12"/>
      <c r="II11" s="12"/>
    </row>
    <row r="12" spans="1:243" s="11" customFormat="1" ht="20.25" customHeight="1">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2"/>
      <c r="IF12" s="12"/>
      <c r="IG12" s="12"/>
      <c r="IH12" s="12"/>
      <c r="II12" s="12"/>
    </row>
    <row r="13" spans="1:243" s="13" customFormat="1" ht="237" customHeight="1">
      <c r="A13" s="69">
        <v>1</v>
      </c>
      <c r="B13" s="91" t="s">
        <v>85</v>
      </c>
      <c r="C13" s="70"/>
      <c r="D13" s="65">
        <v>491.35</v>
      </c>
      <c r="E13" s="67" t="s">
        <v>58</v>
      </c>
      <c r="F13" s="71">
        <v>119.27</v>
      </c>
      <c r="G13" s="43"/>
      <c r="H13" s="43"/>
      <c r="I13" s="45" t="s">
        <v>29</v>
      </c>
      <c r="J13" s="46">
        <f>IF(I13="Less(-)",-1,1)</f>
        <v>1</v>
      </c>
      <c r="K13" s="47" t="s">
        <v>40</v>
      </c>
      <c r="L13" s="47" t="s">
        <v>6</v>
      </c>
      <c r="M13" s="53"/>
      <c r="N13" s="43"/>
      <c r="O13" s="43"/>
      <c r="P13" s="49"/>
      <c r="Q13" s="43"/>
      <c r="R13" s="43"/>
      <c r="S13" s="49"/>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f aca="true" t="shared" si="0" ref="BA13:BA23">total_amount_ba($B$2,$D$2,D13,F13,J13,K13,M13)</f>
        <v>58603.31</v>
      </c>
      <c r="BB13" s="52">
        <f aca="true" t="shared" si="1" ref="BB13:BB23">BA13+SUM(N13:AZ13)</f>
        <v>58603.31</v>
      </c>
      <c r="BC13" s="42" t="str">
        <f>SpellNumber(L13,BB13)</f>
        <v>INR  Fifty Eight Thousand Six Hundred &amp; Three  and Paise Thirty One Only</v>
      </c>
      <c r="IE13" s="14">
        <v>2</v>
      </c>
      <c r="IF13" s="14" t="s">
        <v>26</v>
      </c>
      <c r="IG13" s="14" t="s">
        <v>33</v>
      </c>
      <c r="IH13" s="14">
        <v>10</v>
      </c>
      <c r="II13" s="14" t="s">
        <v>28</v>
      </c>
    </row>
    <row r="14" spans="1:243" s="13" customFormat="1" ht="198">
      <c r="A14" s="69">
        <v>2</v>
      </c>
      <c r="B14" s="91" t="s">
        <v>86</v>
      </c>
      <c r="C14" s="70"/>
      <c r="D14" s="66">
        <v>1125.45</v>
      </c>
      <c r="E14" s="67" t="s">
        <v>58</v>
      </c>
      <c r="F14" s="68">
        <v>77.54</v>
      </c>
      <c r="G14" s="43"/>
      <c r="H14" s="43"/>
      <c r="I14" s="45" t="s">
        <v>29</v>
      </c>
      <c r="J14" s="46">
        <f>IF(I14="Less(-)",-1,1)</f>
        <v>1</v>
      </c>
      <c r="K14" s="47" t="s">
        <v>40</v>
      </c>
      <c r="L14" s="47" t="s">
        <v>6</v>
      </c>
      <c r="M14" s="53"/>
      <c r="N14" s="43"/>
      <c r="O14" s="43"/>
      <c r="P14" s="49"/>
      <c r="Q14" s="43"/>
      <c r="R14" s="43"/>
      <c r="S14" s="4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 t="shared" si="0"/>
        <v>87267.39</v>
      </c>
      <c r="BB14" s="52">
        <f t="shared" si="1"/>
        <v>87267.39</v>
      </c>
      <c r="BC14" s="42" t="str">
        <f>SpellNumber(L14,BB14)</f>
        <v>INR  Eighty Seven Thousand Two Hundred &amp; Sixty Seven  and Paise Thirty Nine Only</v>
      </c>
      <c r="IE14" s="14">
        <v>3</v>
      </c>
      <c r="IF14" s="14" t="s">
        <v>35</v>
      </c>
      <c r="IG14" s="14" t="s">
        <v>36</v>
      </c>
      <c r="IH14" s="14">
        <v>10</v>
      </c>
      <c r="II14" s="14" t="s">
        <v>28</v>
      </c>
    </row>
    <row r="15" spans="1:243" s="13" customFormat="1" ht="180">
      <c r="A15" s="69">
        <v>3</v>
      </c>
      <c r="B15" s="91" t="s">
        <v>60</v>
      </c>
      <c r="C15" s="70"/>
      <c r="D15" s="66">
        <v>324.4</v>
      </c>
      <c r="E15" s="67" t="s">
        <v>58</v>
      </c>
      <c r="F15" s="68">
        <v>983.02</v>
      </c>
      <c r="G15" s="43"/>
      <c r="H15" s="43"/>
      <c r="I15" s="45" t="s">
        <v>29</v>
      </c>
      <c r="J15" s="46">
        <f>IF(I15="Less(-)",-1,1)</f>
        <v>1</v>
      </c>
      <c r="K15" s="47" t="s">
        <v>40</v>
      </c>
      <c r="L15" s="47" t="s">
        <v>6</v>
      </c>
      <c r="M15" s="53"/>
      <c r="N15" s="43"/>
      <c r="O15" s="43"/>
      <c r="P15" s="49"/>
      <c r="Q15" s="43"/>
      <c r="R15" s="43"/>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 t="shared" si="0"/>
        <v>318891.69</v>
      </c>
      <c r="BB15" s="52">
        <f t="shared" si="1"/>
        <v>318891.69</v>
      </c>
      <c r="BC15" s="42" t="str">
        <f>SpellNumber(L15,BB15)</f>
        <v>INR  Three Lakh Eighteen Thousand Eight Hundred &amp; Ninety One  and Paise Sixty Nine Only</v>
      </c>
      <c r="IE15" s="14">
        <v>1.02</v>
      </c>
      <c r="IF15" s="14" t="s">
        <v>31</v>
      </c>
      <c r="IG15" s="14" t="s">
        <v>32</v>
      </c>
      <c r="IH15" s="14">
        <v>213</v>
      </c>
      <c r="II15" s="14" t="s">
        <v>28</v>
      </c>
    </row>
    <row r="16" spans="1:243" s="13" customFormat="1" ht="90">
      <c r="A16" s="69">
        <v>4</v>
      </c>
      <c r="B16" s="91" t="s">
        <v>61</v>
      </c>
      <c r="C16" s="70"/>
      <c r="D16" s="72">
        <v>200</v>
      </c>
      <c r="E16" s="73" t="s">
        <v>87</v>
      </c>
      <c r="F16" s="74">
        <v>379.05</v>
      </c>
      <c r="G16" s="43"/>
      <c r="H16" s="43"/>
      <c r="I16" s="45" t="s">
        <v>29</v>
      </c>
      <c r="J16" s="46">
        <f>IF(I16="Less(-)",-1,1)</f>
        <v>1</v>
      </c>
      <c r="K16" s="47" t="s">
        <v>40</v>
      </c>
      <c r="L16" s="47" t="s">
        <v>6</v>
      </c>
      <c r="M16" s="53"/>
      <c r="N16" s="43"/>
      <c r="O16" s="43"/>
      <c r="P16" s="49"/>
      <c r="Q16" s="43"/>
      <c r="R16" s="43"/>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 t="shared" si="0"/>
        <v>75810</v>
      </c>
      <c r="BB16" s="52">
        <f t="shared" si="1"/>
        <v>75810</v>
      </c>
      <c r="BC16" s="42" t="str">
        <f>SpellNumber(L16,BB16)</f>
        <v>INR  Seventy Five Thousand Eight Hundred &amp; Ten  Only</v>
      </c>
      <c r="IE16" s="14">
        <v>2</v>
      </c>
      <c r="IF16" s="14" t="s">
        <v>26</v>
      </c>
      <c r="IG16" s="14" t="s">
        <v>33</v>
      </c>
      <c r="IH16" s="14">
        <v>10</v>
      </c>
      <c r="II16" s="14" t="s">
        <v>28</v>
      </c>
    </row>
    <row r="17" spans="1:243" s="13" customFormat="1" ht="54">
      <c r="A17" s="69">
        <v>5</v>
      </c>
      <c r="B17" s="91" t="s">
        <v>62</v>
      </c>
      <c r="C17" s="70"/>
      <c r="D17" s="66">
        <v>84</v>
      </c>
      <c r="E17" s="67" t="s">
        <v>87</v>
      </c>
      <c r="F17" s="68">
        <v>906.26</v>
      </c>
      <c r="G17" s="43"/>
      <c r="H17" s="43"/>
      <c r="I17" s="45" t="s">
        <v>29</v>
      </c>
      <c r="J17" s="46">
        <f>IF(I17="Less(-)",-1,1)</f>
        <v>1</v>
      </c>
      <c r="K17" s="47" t="s">
        <v>40</v>
      </c>
      <c r="L17" s="47" t="s">
        <v>6</v>
      </c>
      <c r="M17" s="53"/>
      <c r="N17" s="43"/>
      <c r="O17" s="43"/>
      <c r="P17" s="49"/>
      <c r="Q17" s="43"/>
      <c r="R17" s="43"/>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 t="shared" si="0"/>
        <v>76125.84</v>
      </c>
      <c r="BB17" s="52">
        <f t="shared" si="1"/>
        <v>76125.84</v>
      </c>
      <c r="BC17" s="42" t="str">
        <f>SpellNumber(L17,BB17)</f>
        <v>INR  Seventy Six Thousand One Hundred &amp; Twenty Five  and Paise Eighty Four Only</v>
      </c>
      <c r="IE17" s="14">
        <v>2</v>
      </c>
      <c r="IF17" s="14" t="s">
        <v>26</v>
      </c>
      <c r="IG17" s="14" t="s">
        <v>33</v>
      </c>
      <c r="IH17" s="14">
        <v>10</v>
      </c>
      <c r="II17" s="14" t="s">
        <v>28</v>
      </c>
    </row>
    <row r="18" spans="1:243" s="13" customFormat="1" ht="36">
      <c r="A18" s="69">
        <v>6</v>
      </c>
      <c r="B18" s="91" t="s">
        <v>63</v>
      </c>
      <c r="C18" s="70"/>
      <c r="D18" s="66"/>
      <c r="E18" s="67"/>
      <c r="F18" s="68"/>
      <c r="G18" s="43"/>
      <c r="H18" s="43"/>
      <c r="I18" s="45"/>
      <c r="J18" s="46"/>
      <c r="K18" s="47"/>
      <c r="L18" s="47"/>
      <c r="M18" s="53"/>
      <c r="N18" s="43"/>
      <c r="O18" s="43"/>
      <c r="P18" s="49"/>
      <c r="Q18" s="43"/>
      <c r="R18" s="43"/>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c r="BB18" s="52"/>
      <c r="BC18" s="42"/>
      <c r="IE18" s="14">
        <v>1.01</v>
      </c>
      <c r="IF18" s="14" t="s">
        <v>30</v>
      </c>
      <c r="IG18" s="14" t="s">
        <v>27</v>
      </c>
      <c r="IH18" s="14">
        <v>123.223</v>
      </c>
      <c r="II18" s="14" t="s">
        <v>28</v>
      </c>
    </row>
    <row r="19" spans="1:243" s="13" customFormat="1" ht="45">
      <c r="A19" s="69">
        <v>7</v>
      </c>
      <c r="B19" s="91" t="s">
        <v>64</v>
      </c>
      <c r="C19" s="70"/>
      <c r="D19" s="66">
        <v>32.7</v>
      </c>
      <c r="E19" s="67" t="s">
        <v>58</v>
      </c>
      <c r="F19" s="68">
        <v>5636</v>
      </c>
      <c r="G19" s="43"/>
      <c r="H19" s="43"/>
      <c r="I19" s="45" t="s">
        <v>29</v>
      </c>
      <c r="J19" s="46">
        <f aca="true" t="shared" si="2" ref="J18:J23">IF(I19="Less(-)",-1,1)</f>
        <v>1</v>
      </c>
      <c r="K19" s="47" t="s">
        <v>40</v>
      </c>
      <c r="L19" s="47" t="s">
        <v>6</v>
      </c>
      <c r="M19" s="53"/>
      <c r="N19" s="43"/>
      <c r="O19" s="43"/>
      <c r="P19" s="49"/>
      <c r="Q19" s="43"/>
      <c r="R19" s="43"/>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total_amount_ba($B$2,$D$2,D19,F19,J19,K19,M19)</f>
        <v>184297.2</v>
      </c>
      <c r="BB19" s="52">
        <f>BA19+SUM(N19:AZ19)</f>
        <v>184297.2</v>
      </c>
      <c r="BC19" s="42" t="str">
        <f aca="true" t="shared" si="3" ref="BC18:BC23">SpellNumber(L19,BB19)</f>
        <v>INR  One Lakh Eighty Four Thousand Two Hundred &amp; Ninety Seven  and Paise Twenty Only</v>
      </c>
      <c r="IE19" s="14">
        <v>2</v>
      </c>
      <c r="IF19" s="14" t="s">
        <v>26</v>
      </c>
      <c r="IG19" s="14" t="s">
        <v>33</v>
      </c>
      <c r="IH19" s="14">
        <v>10</v>
      </c>
      <c r="II19" s="14" t="s">
        <v>28</v>
      </c>
    </row>
    <row r="20" spans="1:243" s="13" customFormat="1" ht="30">
      <c r="A20" s="69">
        <v>8</v>
      </c>
      <c r="B20" s="91" t="s">
        <v>65</v>
      </c>
      <c r="C20" s="70"/>
      <c r="D20" s="66">
        <v>32.7</v>
      </c>
      <c r="E20" s="67" t="s">
        <v>58</v>
      </c>
      <c r="F20" s="68">
        <v>5413</v>
      </c>
      <c r="G20" s="43"/>
      <c r="H20" s="43"/>
      <c r="I20" s="45" t="s">
        <v>29</v>
      </c>
      <c r="J20" s="46">
        <f t="shared" si="2"/>
        <v>1</v>
      </c>
      <c r="K20" s="47" t="s">
        <v>40</v>
      </c>
      <c r="L20" s="47" t="s">
        <v>6</v>
      </c>
      <c r="M20" s="53"/>
      <c r="N20" s="43"/>
      <c r="O20" s="43"/>
      <c r="P20" s="49"/>
      <c r="Q20" s="43"/>
      <c r="R20" s="43"/>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f>total_amount_ba($B$2,$D$2,D20,F20,J20,K20,M20)</f>
        <v>177005.1</v>
      </c>
      <c r="BB20" s="52">
        <f>BA20+SUM(N20:AZ20)</f>
        <v>177005.1</v>
      </c>
      <c r="BC20" s="42" t="str">
        <f t="shared" si="3"/>
        <v>INR  One Lakh Seventy Seven Thousand  &amp;Five  and Paise Ten Only</v>
      </c>
      <c r="IE20" s="14">
        <v>2</v>
      </c>
      <c r="IF20" s="14" t="s">
        <v>26</v>
      </c>
      <c r="IG20" s="14" t="s">
        <v>33</v>
      </c>
      <c r="IH20" s="14">
        <v>10</v>
      </c>
      <c r="II20" s="14" t="s">
        <v>28</v>
      </c>
    </row>
    <row r="21" spans="1:243" s="13" customFormat="1" ht="360.75" customHeight="1">
      <c r="A21" s="69">
        <v>9</v>
      </c>
      <c r="B21" s="91" t="s">
        <v>66</v>
      </c>
      <c r="C21" s="70"/>
      <c r="D21" s="75">
        <v>174.68</v>
      </c>
      <c r="E21" s="67" t="s">
        <v>87</v>
      </c>
      <c r="F21" s="68">
        <v>351.75</v>
      </c>
      <c r="G21" s="43"/>
      <c r="H21" s="43"/>
      <c r="I21" s="45" t="s">
        <v>29</v>
      </c>
      <c r="J21" s="46">
        <f t="shared" si="2"/>
        <v>1</v>
      </c>
      <c r="K21" s="47" t="s">
        <v>40</v>
      </c>
      <c r="L21" s="47" t="s">
        <v>6</v>
      </c>
      <c r="M21" s="53"/>
      <c r="N21" s="43"/>
      <c r="O21" s="43"/>
      <c r="P21" s="49"/>
      <c r="Q21" s="43"/>
      <c r="R21" s="43"/>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total_amount_ba($B$2,$D$2,D21,F21,J21,K21,M21)</f>
        <v>61443.69</v>
      </c>
      <c r="BB21" s="52">
        <f>BA21+SUM(N21:AZ21)</f>
        <v>61443.69</v>
      </c>
      <c r="BC21" s="42" t="str">
        <f t="shared" si="3"/>
        <v>INR  Sixty One Thousand Four Hundred &amp; Forty Three  and Paise Sixty Nine Only</v>
      </c>
      <c r="IE21" s="14">
        <v>3</v>
      </c>
      <c r="IF21" s="14" t="s">
        <v>35</v>
      </c>
      <c r="IG21" s="14" t="s">
        <v>36</v>
      </c>
      <c r="IH21" s="14">
        <v>10</v>
      </c>
      <c r="II21" s="14" t="s">
        <v>28</v>
      </c>
    </row>
    <row r="22" spans="1:243" s="13" customFormat="1" ht="45">
      <c r="A22" s="69">
        <v>10</v>
      </c>
      <c r="B22" s="91" t="s">
        <v>67</v>
      </c>
      <c r="C22" s="70"/>
      <c r="D22" s="68">
        <v>841.64</v>
      </c>
      <c r="E22" s="67" t="s">
        <v>87</v>
      </c>
      <c r="F22" s="68">
        <v>209</v>
      </c>
      <c r="G22" s="43"/>
      <c r="H22" s="43"/>
      <c r="I22" s="45" t="s">
        <v>29</v>
      </c>
      <c r="J22" s="46">
        <f t="shared" si="2"/>
        <v>1</v>
      </c>
      <c r="K22" s="47" t="s">
        <v>40</v>
      </c>
      <c r="L22" s="47" t="s">
        <v>6</v>
      </c>
      <c r="M22" s="53"/>
      <c r="N22" s="43"/>
      <c r="O22" s="43"/>
      <c r="P22" s="49"/>
      <c r="Q22" s="43"/>
      <c r="R22" s="43"/>
      <c r="S22" s="4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total_amount_ba($B$2,$D$2,D22,F22,J22,K22,M22)</f>
        <v>175902.76</v>
      </c>
      <c r="BB22" s="52">
        <f>BA22+SUM(N22:AZ22)</f>
        <v>175902.76</v>
      </c>
      <c r="BC22" s="42" t="str">
        <f t="shared" si="3"/>
        <v>INR  One Lakh Seventy Five Thousand Nine Hundred &amp; Two  and Paise Seventy Six Only</v>
      </c>
      <c r="IE22" s="14">
        <v>1.01</v>
      </c>
      <c r="IF22" s="14" t="s">
        <v>30</v>
      </c>
      <c r="IG22" s="14" t="s">
        <v>27</v>
      </c>
      <c r="IH22" s="14">
        <v>123.223</v>
      </c>
      <c r="II22" s="14" t="s">
        <v>28</v>
      </c>
    </row>
    <row r="23" spans="1:243" s="13" customFormat="1" ht="108">
      <c r="A23" s="69">
        <v>11</v>
      </c>
      <c r="B23" s="91" t="s">
        <v>68</v>
      </c>
      <c r="C23" s="70"/>
      <c r="D23" s="66">
        <v>645.58</v>
      </c>
      <c r="E23" s="67" t="s">
        <v>87</v>
      </c>
      <c r="F23" s="68">
        <v>25.2</v>
      </c>
      <c r="G23" s="43"/>
      <c r="H23" s="44"/>
      <c r="I23" s="45" t="s">
        <v>29</v>
      </c>
      <c r="J23" s="46">
        <f t="shared" si="2"/>
        <v>1</v>
      </c>
      <c r="K23" s="47" t="s">
        <v>40</v>
      </c>
      <c r="L23" s="47" t="s">
        <v>6</v>
      </c>
      <c r="M23" s="48"/>
      <c r="N23" s="43"/>
      <c r="O23" s="43"/>
      <c r="P23" s="49"/>
      <c r="Q23" s="43"/>
      <c r="R23" s="43"/>
      <c r="S23" s="4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1">
        <f t="shared" si="0"/>
        <v>16268.62</v>
      </c>
      <c r="BB23" s="52">
        <f t="shared" si="1"/>
        <v>16268.62</v>
      </c>
      <c r="BC23" s="42" t="str">
        <f t="shared" si="3"/>
        <v>INR  Sixteen Thousand Two Hundred &amp; Sixty Eight  and Paise Sixty Two Only</v>
      </c>
      <c r="IE23" s="14">
        <v>1.01</v>
      </c>
      <c r="IF23" s="14" t="s">
        <v>30</v>
      </c>
      <c r="IG23" s="14" t="s">
        <v>27</v>
      </c>
      <c r="IH23" s="14">
        <v>123.223</v>
      </c>
      <c r="II23" s="14" t="s">
        <v>28</v>
      </c>
    </row>
    <row r="24" spans="1:243" s="13" customFormat="1" ht="126">
      <c r="A24" s="69">
        <v>12</v>
      </c>
      <c r="B24" s="91" t="s">
        <v>69</v>
      </c>
      <c r="C24" s="70"/>
      <c r="D24" s="66">
        <v>42.615</v>
      </c>
      <c r="E24" s="67" t="s">
        <v>58</v>
      </c>
      <c r="F24" s="68">
        <v>5334.44</v>
      </c>
      <c r="G24" s="43"/>
      <c r="H24" s="43"/>
      <c r="I24" s="45" t="s">
        <v>29</v>
      </c>
      <c r="J24" s="46">
        <f>IF(I24="Less(-)",-1,1)</f>
        <v>1</v>
      </c>
      <c r="K24" s="47" t="s">
        <v>40</v>
      </c>
      <c r="L24" s="47" t="s">
        <v>6</v>
      </c>
      <c r="M24" s="53"/>
      <c r="N24" s="43"/>
      <c r="O24" s="43"/>
      <c r="P24" s="49"/>
      <c r="Q24" s="43"/>
      <c r="R24" s="43"/>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1">
        <f>total_amount_ba($B$2,$D$2,D24,F24,J24,K24,M24)</f>
        <v>227327.16</v>
      </c>
      <c r="BB24" s="52">
        <f>BA24+SUM(N24:AZ24)</f>
        <v>227327.16</v>
      </c>
      <c r="BC24" s="42" t="str">
        <f>SpellNumber(L24,BB24)</f>
        <v>INR  Two Lakh Twenty Seven Thousand Three Hundred &amp; Twenty Seven  and Paise Sixteen Only</v>
      </c>
      <c r="IE24" s="14">
        <v>2</v>
      </c>
      <c r="IF24" s="14" t="s">
        <v>26</v>
      </c>
      <c r="IG24" s="14" t="s">
        <v>33</v>
      </c>
      <c r="IH24" s="14">
        <v>10</v>
      </c>
      <c r="II24" s="14" t="s">
        <v>28</v>
      </c>
    </row>
    <row r="25" spans="1:243" s="13" customFormat="1" ht="114" customHeight="1">
      <c r="A25" s="69">
        <v>13</v>
      </c>
      <c r="B25" s="91" t="s">
        <v>70</v>
      </c>
      <c r="C25" s="70"/>
      <c r="D25" s="66">
        <v>210</v>
      </c>
      <c r="E25" s="67" t="s">
        <v>58</v>
      </c>
      <c r="F25" s="68">
        <v>5827.04</v>
      </c>
      <c r="G25" s="43"/>
      <c r="H25" s="43"/>
      <c r="I25" s="45" t="s">
        <v>29</v>
      </c>
      <c r="J25" s="46">
        <f>IF(I25="Less(-)",-1,1)</f>
        <v>1</v>
      </c>
      <c r="K25" s="47" t="s">
        <v>40</v>
      </c>
      <c r="L25" s="47" t="s">
        <v>6</v>
      </c>
      <c r="M25" s="53"/>
      <c r="N25" s="43"/>
      <c r="O25" s="43"/>
      <c r="P25" s="49"/>
      <c r="Q25" s="43"/>
      <c r="R25" s="43"/>
      <c r="S25" s="49"/>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1">
        <f>total_amount_ba($B$2,$D$2,D25,F25,J25,K25,M25)</f>
        <v>1223678.4</v>
      </c>
      <c r="BB25" s="52">
        <f>BA25+SUM(N25:AZ25)</f>
        <v>1223678.4</v>
      </c>
      <c r="BC25" s="42" t="str">
        <f>SpellNumber(L25,BB25)</f>
        <v>INR  Twelve Lakh Twenty Three Thousand Six Hundred &amp; Seventy Eight  and Paise Forty Only</v>
      </c>
      <c r="IE25" s="14">
        <v>3</v>
      </c>
      <c r="IF25" s="14" t="s">
        <v>35</v>
      </c>
      <c r="IG25" s="14" t="s">
        <v>36</v>
      </c>
      <c r="IH25" s="14">
        <v>10</v>
      </c>
      <c r="II25" s="14" t="s">
        <v>28</v>
      </c>
    </row>
    <row r="26" spans="1:243" s="13" customFormat="1" ht="288">
      <c r="A26" s="69">
        <v>14</v>
      </c>
      <c r="B26" s="91" t="s">
        <v>71</v>
      </c>
      <c r="C26" s="70"/>
      <c r="D26" s="66">
        <v>18.13</v>
      </c>
      <c r="E26" s="67" t="s">
        <v>88</v>
      </c>
      <c r="F26" s="68">
        <v>55034.91</v>
      </c>
      <c r="G26" s="43"/>
      <c r="H26" s="43"/>
      <c r="I26" s="45" t="s">
        <v>29</v>
      </c>
      <c r="J26" s="46">
        <f>IF(I26="Less(-)",-1,1)</f>
        <v>1</v>
      </c>
      <c r="K26" s="47" t="s">
        <v>40</v>
      </c>
      <c r="L26" s="47" t="s">
        <v>6</v>
      </c>
      <c r="M26" s="53"/>
      <c r="N26" s="43"/>
      <c r="O26" s="43"/>
      <c r="P26" s="49"/>
      <c r="Q26" s="43"/>
      <c r="R26" s="43"/>
      <c r="S26" s="49"/>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1">
        <f>total_amount_ba($B$2,$D$2,D26,F26,J26,K26,M26)</f>
        <v>997782.92</v>
      </c>
      <c r="BB26" s="52">
        <f>BA26+SUM(N26:AZ26)</f>
        <v>997782.92</v>
      </c>
      <c r="BC26" s="42" t="str">
        <f>SpellNumber(L26,BB26)</f>
        <v>INR  Nine Lakh Ninety Seven Thousand Seven Hundred &amp; Eighty Two  and Paise Ninety Two Only</v>
      </c>
      <c r="IE26" s="14">
        <v>2</v>
      </c>
      <c r="IF26" s="14" t="s">
        <v>26</v>
      </c>
      <c r="IG26" s="14" t="s">
        <v>33</v>
      </c>
      <c r="IH26" s="14">
        <v>10</v>
      </c>
      <c r="II26" s="14" t="s">
        <v>28</v>
      </c>
    </row>
    <row r="27" spans="1:243" s="13" customFormat="1" ht="342" customHeight="1">
      <c r="A27" s="69">
        <v>15</v>
      </c>
      <c r="B27" s="91" t="s">
        <v>72</v>
      </c>
      <c r="C27" s="70"/>
      <c r="D27" s="66">
        <v>587.67</v>
      </c>
      <c r="E27" s="67" t="s">
        <v>87</v>
      </c>
      <c r="F27" s="68">
        <v>353.85</v>
      </c>
      <c r="G27" s="43"/>
      <c r="H27" s="43"/>
      <c r="I27" s="45" t="s">
        <v>29</v>
      </c>
      <c r="J27" s="46">
        <f>IF(I27="Less(-)",-1,1)</f>
        <v>1</v>
      </c>
      <c r="K27" s="47" t="s">
        <v>40</v>
      </c>
      <c r="L27" s="47" t="s">
        <v>6</v>
      </c>
      <c r="M27" s="53"/>
      <c r="N27" s="43"/>
      <c r="O27" s="43"/>
      <c r="P27" s="49"/>
      <c r="Q27" s="43"/>
      <c r="R27" s="43"/>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1">
        <f>total_amount_ba($B$2,$D$2,D27,F27,J27,K27,M27)</f>
        <v>207947.03</v>
      </c>
      <c r="BB27" s="52">
        <f>BA27+SUM(N27:AZ27)</f>
        <v>207947.03</v>
      </c>
      <c r="BC27" s="42" t="str">
        <f>SpellNumber(L27,BB27)</f>
        <v>INR  Two Lakh Seven Thousand Nine Hundred &amp; Forty Seven  and Paise Three Only</v>
      </c>
      <c r="IE27" s="14">
        <v>3</v>
      </c>
      <c r="IF27" s="14" t="s">
        <v>35</v>
      </c>
      <c r="IG27" s="14" t="s">
        <v>36</v>
      </c>
      <c r="IH27" s="14">
        <v>10</v>
      </c>
      <c r="II27" s="14" t="s">
        <v>28</v>
      </c>
    </row>
    <row r="28" spans="1:243" s="13" customFormat="1" ht="216">
      <c r="A28" s="69">
        <v>16</v>
      </c>
      <c r="B28" s="91" t="s">
        <v>73</v>
      </c>
      <c r="C28" s="70"/>
      <c r="D28" s="66">
        <v>150.8</v>
      </c>
      <c r="E28" s="67" t="s">
        <v>87</v>
      </c>
      <c r="F28" s="68">
        <v>183.75</v>
      </c>
      <c r="G28" s="43"/>
      <c r="H28" s="43"/>
      <c r="I28" s="45" t="s">
        <v>29</v>
      </c>
      <c r="J28" s="46">
        <f>IF(I28="Less(-)",-1,1)</f>
        <v>1</v>
      </c>
      <c r="K28" s="47" t="s">
        <v>40</v>
      </c>
      <c r="L28" s="47" t="s">
        <v>6</v>
      </c>
      <c r="M28" s="53"/>
      <c r="N28" s="43"/>
      <c r="O28" s="43"/>
      <c r="P28" s="49"/>
      <c r="Q28" s="43"/>
      <c r="R28" s="43"/>
      <c r="S28" s="49"/>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f>total_amount_ba($B$2,$D$2,D28,F28,J28,K28,M28)</f>
        <v>27709.5</v>
      </c>
      <c r="BB28" s="52">
        <f>BA28+SUM(N28:AZ28)</f>
        <v>27709.5</v>
      </c>
      <c r="BC28" s="42" t="str">
        <f>SpellNumber(L28,BB28)</f>
        <v>INR  Twenty Seven Thousand Seven Hundred &amp; Nine  and Paise Fifty Only</v>
      </c>
      <c r="IE28" s="14">
        <v>1.01</v>
      </c>
      <c r="IF28" s="14" t="s">
        <v>30</v>
      </c>
      <c r="IG28" s="14" t="s">
        <v>27</v>
      </c>
      <c r="IH28" s="14">
        <v>123.223</v>
      </c>
      <c r="II28" s="14" t="s">
        <v>28</v>
      </c>
    </row>
    <row r="29" spans="1:243" s="13" customFormat="1" ht="75.75" customHeight="1">
      <c r="A29" s="69">
        <v>17</v>
      </c>
      <c r="B29" s="91" t="s">
        <v>74</v>
      </c>
      <c r="C29" s="70"/>
      <c r="D29" s="66">
        <v>540.67</v>
      </c>
      <c r="E29" s="67" t="s">
        <v>87</v>
      </c>
      <c r="F29" s="68">
        <v>35.7</v>
      </c>
      <c r="G29" s="43"/>
      <c r="H29" s="43"/>
      <c r="I29" s="45" t="s">
        <v>29</v>
      </c>
      <c r="J29" s="46">
        <f aca="true" t="shared" si="4" ref="J29:J34">IF(I29="Less(-)",-1,1)</f>
        <v>1</v>
      </c>
      <c r="K29" s="47" t="s">
        <v>40</v>
      </c>
      <c r="L29" s="47" t="s">
        <v>6</v>
      </c>
      <c r="M29" s="53"/>
      <c r="N29" s="43"/>
      <c r="O29" s="43"/>
      <c r="P29" s="49"/>
      <c r="Q29" s="43"/>
      <c r="R29" s="43"/>
      <c r="S29" s="49"/>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1">
        <f aca="true" t="shared" si="5" ref="BA29:BA38">total_amount_ba($B$2,$D$2,D29,F29,J29,K29,M29)</f>
        <v>19301.92</v>
      </c>
      <c r="BB29" s="52">
        <f aca="true" t="shared" si="6" ref="BB29:BB38">BA29+SUM(N29:AZ29)</f>
        <v>19301.92</v>
      </c>
      <c r="BC29" s="42" t="str">
        <f aca="true" t="shared" si="7" ref="BC29:BC34">SpellNumber(L29,BB29)</f>
        <v>INR  Nineteen Thousand Three Hundred &amp; One  and Paise Ninety Two Only</v>
      </c>
      <c r="IE29" s="14">
        <v>1.01</v>
      </c>
      <c r="IF29" s="14" t="s">
        <v>30</v>
      </c>
      <c r="IG29" s="14" t="s">
        <v>27</v>
      </c>
      <c r="IH29" s="14">
        <v>123.223</v>
      </c>
      <c r="II29" s="14" t="s">
        <v>28</v>
      </c>
    </row>
    <row r="30" spans="1:243" s="13" customFormat="1" ht="306">
      <c r="A30" s="69">
        <v>18</v>
      </c>
      <c r="B30" s="91" t="s">
        <v>75</v>
      </c>
      <c r="C30" s="70"/>
      <c r="D30" s="66">
        <v>12</v>
      </c>
      <c r="E30" s="67" t="s">
        <v>87</v>
      </c>
      <c r="F30" s="68">
        <v>3433.5</v>
      </c>
      <c r="G30" s="43"/>
      <c r="H30" s="43"/>
      <c r="I30" s="45" t="s">
        <v>29</v>
      </c>
      <c r="J30" s="46">
        <f t="shared" si="4"/>
        <v>1</v>
      </c>
      <c r="K30" s="47" t="s">
        <v>40</v>
      </c>
      <c r="L30" s="47" t="s">
        <v>6</v>
      </c>
      <c r="M30" s="53"/>
      <c r="N30" s="43"/>
      <c r="O30" s="43"/>
      <c r="P30" s="49"/>
      <c r="Q30" s="43"/>
      <c r="R30" s="43"/>
      <c r="S30" s="4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 t="shared" si="5"/>
        <v>41202</v>
      </c>
      <c r="BB30" s="52">
        <f t="shared" si="6"/>
        <v>41202</v>
      </c>
      <c r="BC30" s="42" t="str">
        <f t="shared" si="7"/>
        <v>INR  Forty One Thousand Two Hundred &amp; Two  Only</v>
      </c>
      <c r="IE30" s="14">
        <v>2</v>
      </c>
      <c r="IF30" s="14" t="s">
        <v>26</v>
      </c>
      <c r="IG30" s="14" t="s">
        <v>33</v>
      </c>
      <c r="IH30" s="14">
        <v>10</v>
      </c>
      <c r="II30" s="14" t="s">
        <v>28</v>
      </c>
    </row>
    <row r="31" spans="1:243" s="13" customFormat="1" ht="409.5">
      <c r="A31" s="69">
        <v>19</v>
      </c>
      <c r="B31" s="91" t="s">
        <v>76</v>
      </c>
      <c r="C31" s="70"/>
      <c r="D31" s="66">
        <v>21.3</v>
      </c>
      <c r="E31" s="67" t="s">
        <v>88</v>
      </c>
      <c r="F31" s="68">
        <v>75931.8</v>
      </c>
      <c r="G31" s="43"/>
      <c r="H31" s="43"/>
      <c r="I31" s="45" t="s">
        <v>29</v>
      </c>
      <c r="J31" s="46">
        <f t="shared" si="4"/>
        <v>1</v>
      </c>
      <c r="K31" s="47" t="s">
        <v>40</v>
      </c>
      <c r="L31" s="47" t="s">
        <v>6</v>
      </c>
      <c r="M31" s="53"/>
      <c r="N31" s="43"/>
      <c r="O31" s="43"/>
      <c r="P31" s="49"/>
      <c r="Q31" s="43"/>
      <c r="R31" s="43"/>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f t="shared" si="5"/>
        <v>1617347.34</v>
      </c>
      <c r="BB31" s="52">
        <f t="shared" si="6"/>
        <v>1617347.34</v>
      </c>
      <c r="BC31" s="42" t="str">
        <f t="shared" si="7"/>
        <v>INR  Sixteen Lakh Seventeen Thousand Three Hundred &amp; Forty Seven  and Paise Thirty Four Only</v>
      </c>
      <c r="IE31" s="14">
        <v>1.02</v>
      </c>
      <c r="IF31" s="14" t="s">
        <v>31</v>
      </c>
      <c r="IG31" s="14" t="s">
        <v>32</v>
      </c>
      <c r="IH31" s="14">
        <v>213</v>
      </c>
      <c r="II31" s="14" t="s">
        <v>28</v>
      </c>
    </row>
    <row r="32" spans="1:243" s="13" customFormat="1" ht="126">
      <c r="A32" s="69">
        <v>20</v>
      </c>
      <c r="B32" s="91" t="s">
        <v>77</v>
      </c>
      <c r="C32" s="70"/>
      <c r="D32" s="66">
        <v>9</v>
      </c>
      <c r="E32" s="67" t="s">
        <v>87</v>
      </c>
      <c r="F32" s="68">
        <v>977</v>
      </c>
      <c r="G32" s="43"/>
      <c r="H32" s="43"/>
      <c r="I32" s="45" t="s">
        <v>29</v>
      </c>
      <c r="J32" s="46">
        <f t="shared" si="4"/>
        <v>1</v>
      </c>
      <c r="K32" s="47" t="s">
        <v>40</v>
      </c>
      <c r="L32" s="47" t="s">
        <v>6</v>
      </c>
      <c r="M32" s="53"/>
      <c r="N32" s="43"/>
      <c r="O32" s="43"/>
      <c r="P32" s="49"/>
      <c r="Q32" s="43"/>
      <c r="R32" s="43"/>
      <c r="S32" s="49"/>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1">
        <f t="shared" si="5"/>
        <v>8793</v>
      </c>
      <c r="BB32" s="52">
        <f t="shared" si="6"/>
        <v>8793</v>
      </c>
      <c r="BC32" s="42" t="str">
        <f t="shared" si="7"/>
        <v>INR  Eight Thousand Seven Hundred &amp; Ninety Three  Only</v>
      </c>
      <c r="IE32" s="14">
        <v>1.01</v>
      </c>
      <c r="IF32" s="14" t="s">
        <v>30</v>
      </c>
      <c r="IG32" s="14" t="s">
        <v>27</v>
      </c>
      <c r="IH32" s="14">
        <v>123.223</v>
      </c>
      <c r="II32" s="14" t="s">
        <v>28</v>
      </c>
    </row>
    <row r="33" spans="1:243" s="13" customFormat="1" ht="324">
      <c r="A33" s="69">
        <v>21</v>
      </c>
      <c r="B33" s="91" t="s">
        <v>78</v>
      </c>
      <c r="C33" s="70"/>
      <c r="D33" s="66">
        <v>1350</v>
      </c>
      <c r="E33" s="67" t="s">
        <v>87</v>
      </c>
      <c r="F33" s="68">
        <v>826.35</v>
      </c>
      <c r="G33" s="43"/>
      <c r="H33" s="44"/>
      <c r="I33" s="45" t="s">
        <v>29</v>
      </c>
      <c r="J33" s="46">
        <f t="shared" si="4"/>
        <v>1</v>
      </c>
      <c r="K33" s="47" t="s">
        <v>40</v>
      </c>
      <c r="L33" s="47" t="s">
        <v>6</v>
      </c>
      <c r="M33" s="48"/>
      <c r="N33" s="43"/>
      <c r="O33" s="43"/>
      <c r="P33" s="49"/>
      <c r="Q33" s="43"/>
      <c r="R33" s="43"/>
      <c r="S33" s="4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1">
        <f t="shared" si="5"/>
        <v>1115572.5</v>
      </c>
      <c r="BB33" s="52">
        <f t="shared" si="6"/>
        <v>1115572.5</v>
      </c>
      <c r="BC33" s="42" t="str">
        <f t="shared" si="7"/>
        <v>INR  Eleven Lakh Fifteen Thousand Five Hundred &amp; Seventy Two  and Paise Fifty Only</v>
      </c>
      <c r="IE33" s="14">
        <v>1.01</v>
      </c>
      <c r="IF33" s="14" t="s">
        <v>30</v>
      </c>
      <c r="IG33" s="14" t="s">
        <v>27</v>
      </c>
      <c r="IH33" s="14">
        <v>123.223</v>
      </c>
      <c r="II33" s="14" t="s">
        <v>28</v>
      </c>
    </row>
    <row r="34" spans="1:243" s="13" customFormat="1" ht="234">
      <c r="A34" s="69">
        <v>22</v>
      </c>
      <c r="B34" s="91" t="s">
        <v>79</v>
      </c>
      <c r="C34" s="70"/>
      <c r="D34" s="66">
        <v>57.4</v>
      </c>
      <c r="E34" s="67" t="s">
        <v>87</v>
      </c>
      <c r="F34" s="68">
        <v>47.36</v>
      </c>
      <c r="G34" s="43"/>
      <c r="H34" s="43"/>
      <c r="I34" s="45" t="s">
        <v>29</v>
      </c>
      <c r="J34" s="46">
        <f t="shared" si="4"/>
        <v>1</v>
      </c>
      <c r="K34" s="47" t="s">
        <v>40</v>
      </c>
      <c r="L34" s="47" t="s">
        <v>6</v>
      </c>
      <c r="M34" s="53"/>
      <c r="N34" s="43"/>
      <c r="O34" s="43"/>
      <c r="P34" s="49"/>
      <c r="Q34" s="43"/>
      <c r="R34" s="43"/>
      <c r="S34" s="49"/>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1">
        <f t="shared" si="5"/>
        <v>2718.46</v>
      </c>
      <c r="BB34" s="52">
        <f t="shared" si="6"/>
        <v>2718.46</v>
      </c>
      <c r="BC34" s="42" t="str">
        <f t="shared" si="7"/>
        <v>INR  Two Thousand Seven Hundred &amp; Eighteen  and Paise Forty Six Only</v>
      </c>
      <c r="IE34" s="14">
        <v>1.02</v>
      </c>
      <c r="IF34" s="14" t="s">
        <v>31</v>
      </c>
      <c r="IG34" s="14" t="s">
        <v>32</v>
      </c>
      <c r="IH34" s="14">
        <v>213</v>
      </c>
      <c r="II34" s="14" t="s">
        <v>28</v>
      </c>
    </row>
    <row r="35" spans="1:243" s="13" customFormat="1" ht="234">
      <c r="A35" s="69">
        <v>23</v>
      </c>
      <c r="B35" s="91" t="s">
        <v>80</v>
      </c>
      <c r="C35" s="70"/>
      <c r="D35" s="66">
        <v>57.4</v>
      </c>
      <c r="E35" s="67" t="s">
        <v>87</v>
      </c>
      <c r="F35" s="68">
        <v>70.35</v>
      </c>
      <c r="G35" s="43"/>
      <c r="H35" s="43"/>
      <c r="I35" s="45" t="s">
        <v>29</v>
      </c>
      <c r="J35" s="46">
        <f>IF(I35="Less(-)",-1,1)</f>
        <v>1</v>
      </c>
      <c r="K35" s="47" t="s">
        <v>40</v>
      </c>
      <c r="L35" s="47" t="s">
        <v>6</v>
      </c>
      <c r="M35" s="53"/>
      <c r="N35" s="43"/>
      <c r="O35" s="43"/>
      <c r="P35" s="49"/>
      <c r="Q35" s="43"/>
      <c r="R35" s="43"/>
      <c r="S35" s="49"/>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1">
        <f t="shared" si="5"/>
        <v>4038.09</v>
      </c>
      <c r="BB35" s="52">
        <f t="shared" si="6"/>
        <v>4038.09</v>
      </c>
      <c r="BC35" s="42" t="str">
        <f>SpellNumber(L35,BB35)</f>
        <v>INR  Four Thousand  &amp;Thirty Eight  and Paise Nine Only</v>
      </c>
      <c r="IE35" s="14">
        <v>2</v>
      </c>
      <c r="IF35" s="14" t="s">
        <v>26</v>
      </c>
      <c r="IG35" s="14" t="s">
        <v>33</v>
      </c>
      <c r="IH35" s="14">
        <v>10</v>
      </c>
      <c r="II35" s="14" t="s">
        <v>28</v>
      </c>
    </row>
    <row r="36" spans="1:243" s="13" customFormat="1" ht="108">
      <c r="A36" s="69">
        <v>24</v>
      </c>
      <c r="B36" s="91" t="s">
        <v>81</v>
      </c>
      <c r="C36" s="70"/>
      <c r="D36" s="66">
        <v>540.67</v>
      </c>
      <c r="E36" s="67" t="s">
        <v>87</v>
      </c>
      <c r="F36" s="68">
        <v>30.45</v>
      </c>
      <c r="G36" s="43"/>
      <c r="H36" s="43"/>
      <c r="I36" s="45" t="s">
        <v>29</v>
      </c>
      <c r="J36" s="46">
        <f>IF(I36="Less(-)",-1,1)</f>
        <v>1</v>
      </c>
      <c r="K36" s="47" t="s">
        <v>40</v>
      </c>
      <c r="L36" s="47" t="s">
        <v>6</v>
      </c>
      <c r="M36" s="53"/>
      <c r="N36" s="43"/>
      <c r="O36" s="43"/>
      <c r="P36" s="49"/>
      <c r="Q36" s="43"/>
      <c r="R36" s="43"/>
      <c r="S36" s="49"/>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1">
        <f t="shared" si="5"/>
        <v>16463.4</v>
      </c>
      <c r="BB36" s="52">
        <f t="shared" si="6"/>
        <v>16463.4</v>
      </c>
      <c r="BC36" s="42" t="str">
        <f>SpellNumber(L36,BB36)</f>
        <v>INR  Sixteen Thousand Four Hundred &amp; Sixty Three  and Paise Forty Only</v>
      </c>
      <c r="IE36" s="14">
        <v>3</v>
      </c>
      <c r="IF36" s="14" t="s">
        <v>35</v>
      </c>
      <c r="IG36" s="14" t="s">
        <v>36</v>
      </c>
      <c r="IH36" s="14">
        <v>10</v>
      </c>
      <c r="II36" s="14" t="s">
        <v>28</v>
      </c>
    </row>
    <row r="37" spans="1:243" s="13" customFormat="1" ht="165" customHeight="1">
      <c r="A37" s="69">
        <v>25</v>
      </c>
      <c r="B37" s="91" t="s">
        <v>82</v>
      </c>
      <c r="C37" s="70"/>
      <c r="D37" s="66">
        <v>540.67</v>
      </c>
      <c r="E37" s="67" t="s">
        <v>87</v>
      </c>
      <c r="F37" s="68">
        <v>82.95</v>
      </c>
      <c r="G37" s="43"/>
      <c r="H37" s="43"/>
      <c r="I37" s="45" t="s">
        <v>29</v>
      </c>
      <c r="J37" s="46">
        <f>IF(I37="Less(-)",-1,1)</f>
        <v>1</v>
      </c>
      <c r="K37" s="47" t="s">
        <v>40</v>
      </c>
      <c r="L37" s="47" t="s">
        <v>6</v>
      </c>
      <c r="M37" s="53"/>
      <c r="N37" s="43"/>
      <c r="O37" s="43"/>
      <c r="P37" s="49"/>
      <c r="Q37" s="43"/>
      <c r="R37" s="43"/>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1">
        <f t="shared" si="5"/>
        <v>44848.58</v>
      </c>
      <c r="BB37" s="52">
        <f t="shared" si="6"/>
        <v>44848.58</v>
      </c>
      <c r="BC37" s="42" t="str">
        <f>SpellNumber(L37,BB37)</f>
        <v>INR  Forty Four Thousand Eight Hundred &amp; Forty Eight  and Paise Fifty Eight Only</v>
      </c>
      <c r="IE37" s="14">
        <v>1.02</v>
      </c>
      <c r="IF37" s="14" t="s">
        <v>31</v>
      </c>
      <c r="IG37" s="14" t="s">
        <v>32</v>
      </c>
      <c r="IH37" s="14">
        <v>213</v>
      </c>
      <c r="II37" s="14" t="s">
        <v>28</v>
      </c>
    </row>
    <row r="38" spans="1:243" s="13" customFormat="1" ht="234">
      <c r="A38" s="69">
        <v>26</v>
      </c>
      <c r="B38" s="91" t="s">
        <v>83</v>
      </c>
      <c r="C38" s="70"/>
      <c r="D38" s="66">
        <v>57.4</v>
      </c>
      <c r="E38" s="67" t="s">
        <v>87</v>
      </c>
      <c r="F38" s="68">
        <v>46.41</v>
      </c>
      <c r="G38" s="43"/>
      <c r="H38" s="43"/>
      <c r="I38" s="45" t="s">
        <v>29</v>
      </c>
      <c r="J38" s="46">
        <f>IF(I38="Less(-)",-1,1)</f>
        <v>1</v>
      </c>
      <c r="K38" s="47" t="s">
        <v>40</v>
      </c>
      <c r="L38" s="47" t="s">
        <v>6</v>
      </c>
      <c r="M38" s="53"/>
      <c r="N38" s="43"/>
      <c r="O38" s="43"/>
      <c r="P38" s="49"/>
      <c r="Q38" s="43"/>
      <c r="R38" s="43"/>
      <c r="S38" s="4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1">
        <f t="shared" si="5"/>
        <v>2663.93</v>
      </c>
      <c r="BB38" s="52">
        <f t="shared" si="6"/>
        <v>2663.93</v>
      </c>
      <c r="BC38" s="42" t="str">
        <f>SpellNumber(L38,BB38)</f>
        <v>INR  Two Thousand Six Hundred &amp; Sixty Three  and Paise Ninety Three Only</v>
      </c>
      <c r="IE38" s="14">
        <v>2</v>
      </c>
      <c r="IF38" s="14" t="s">
        <v>26</v>
      </c>
      <c r="IG38" s="14" t="s">
        <v>33</v>
      </c>
      <c r="IH38" s="14">
        <v>10</v>
      </c>
      <c r="II38" s="14" t="s">
        <v>28</v>
      </c>
    </row>
    <row r="39" spans="1:243" s="13" customFormat="1" ht="144">
      <c r="A39" s="69">
        <v>27</v>
      </c>
      <c r="B39" s="91" t="s">
        <v>84</v>
      </c>
      <c r="C39" s="70"/>
      <c r="D39" s="66">
        <v>57.4</v>
      </c>
      <c r="E39" s="67" t="s">
        <v>87</v>
      </c>
      <c r="F39" s="68">
        <v>65.1</v>
      </c>
      <c r="G39" s="43"/>
      <c r="H39" s="43"/>
      <c r="I39" s="45" t="s">
        <v>29</v>
      </c>
      <c r="J39" s="46">
        <f>IF(I39="Less(-)",-1,1)</f>
        <v>1</v>
      </c>
      <c r="K39" s="47" t="s">
        <v>40</v>
      </c>
      <c r="L39" s="47" t="s">
        <v>6</v>
      </c>
      <c r="M39" s="53"/>
      <c r="N39" s="43"/>
      <c r="O39" s="43"/>
      <c r="P39" s="49"/>
      <c r="Q39" s="43"/>
      <c r="R39" s="43"/>
      <c r="S39" s="49"/>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1">
        <f>total_amount_ba($B$2,$D$2,D39,F39,J39,K39,M39)</f>
        <v>3736.74</v>
      </c>
      <c r="BB39" s="52">
        <f>BA39+SUM(N39:AZ39)</f>
        <v>3736.74</v>
      </c>
      <c r="BC39" s="42" t="str">
        <f>SpellNumber(L39,BB39)</f>
        <v>INR  Three Thousand Seven Hundred &amp; Thirty Six  and Paise Seventy Four Only</v>
      </c>
      <c r="IE39" s="14">
        <v>1.01</v>
      </c>
      <c r="IF39" s="14" t="s">
        <v>30</v>
      </c>
      <c r="IG39" s="14" t="s">
        <v>27</v>
      </c>
      <c r="IH39" s="14">
        <v>123.223</v>
      </c>
      <c r="II39" s="14" t="s">
        <v>28</v>
      </c>
    </row>
    <row r="40" spans="1:243" s="13" customFormat="1" ht="31.5" customHeight="1">
      <c r="A40" s="69">
        <v>28</v>
      </c>
      <c r="B40" s="76" t="s">
        <v>57</v>
      </c>
      <c r="C40" s="30"/>
      <c r="D40" s="66"/>
      <c r="E40" s="67"/>
      <c r="F40" s="68"/>
      <c r="G40" s="43"/>
      <c r="H40" s="44"/>
      <c r="I40" s="45"/>
      <c r="J40" s="46"/>
      <c r="K40" s="47"/>
      <c r="L40" s="47"/>
      <c r="M40" s="48"/>
      <c r="N40" s="43"/>
      <c r="O40" s="43"/>
      <c r="P40" s="49"/>
      <c r="Q40" s="43"/>
      <c r="R40" s="43"/>
      <c r="S40" s="4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1"/>
      <c r="BB40" s="52"/>
      <c r="BC40" s="42"/>
      <c r="IE40" s="14">
        <v>1.01</v>
      </c>
      <c r="IF40" s="14" t="s">
        <v>30</v>
      </c>
      <c r="IG40" s="14" t="s">
        <v>27</v>
      </c>
      <c r="IH40" s="14">
        <v>123.223</v>
      </c>
      <c r="II40" s="14" t="s">
        <v>28</v>
      </c>
    </row>
    <row r="41" spans="1:243" s="13" customFormat="1" ht="74.25" customHeight="1">
      <c r="A41" s="69">
        <v>28.1</v>
      </c>
      <c r="B41" s="60" t="s">
        <v>89</v>
      </c>
      <c r="C41" s="30" t="s">
        <v>34</v>
      </c>
      <c r="D41" s="58">
        <v>1</v>
      </c>
      <c r="E41" s="58" t="s">
        <v>56</v>
      </c>
      <c r="F41" s="59">
        <v>1222694.38</v>
      </c>
      <c r="G41" s="43"/>
      <c r="H41" s="43"/>
      <c r="I41" s="45" t="s">
        <v>29</v>
      </c>
      <c r="J41" s="46">
        <f>IF(I41="Less(-)",-1,1)</f>
        <v>1</v>
      </c>
      <c r="K41" s="47" t="s">
        <v>40</v>
      </c>
      <c r="L41" s="47" t="s">
        <v>6</v>
      </c>
      <c r="M41" s="53"/>
      <c r="N41" s="43"/>
      <c r="O41" s="43"/>
      <c r="P41" s="49"/>
      <c r="Q41" s="43"/>
      <c r="R41" s="43"/>
      <c r="S41" s="4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1">
        <f>total_amount_ba($B$2,$D$2,D41,F41,J41,K41,M41)</f>
        <v>1222694.38</v>
      </c>
      <c r="BB41" s="52">
        <f>BA41+SUM(N41:AZ41)</f>
        <v>1222694.38</v>
      </c>
      <c r="BC41" s="42" t="str">
        <f>SpellNumber(L41,BB41)</f>
        <v>INR  Twelve Lakh Twenty Two Thousand Six Hundred &amp; Ninety Four  and Paise Thirty Eight Only</v>
      </c>
      <c r="IE41" s="14">
        <v>3</v>
      </c>
      <c r="IF41" s="14" t="s">
        <v>35</v>
      </c>
      <c r="IG41" s="14" t="s">
        <v>36</v>
      </c>
      <c r="IH41" s="14">
        <v>10</v>
      </c>
      <c r="II41" s="14" t="s">
        <v>28</v>
      </c>
    </row>
    <row r="42" spans="1:243" s="13" customFormat="1" ht="67.5" customHeight="1">
      <c r="A42" s="69">
        <v>28.2</v>
      </c>
      <c r="B42" s="60" t="s">
        <v>90</v>
      </c>
      <c r="C42" s="30" t="s">
        <v>34</v>
      </c>
      <c r="D42" s="58">
        <v>1</v>
      </c>
      <c r="E42" s="58" t="s">
        <v>56</v>
      </c>
      <c r="F42" s="59">
        <v>80154.41</v>
      </c>
      <c r="G42" s="43"/>
      <c r="H42" s="43"/>
      <c r="I42" s="45" t="s">
        <v>29</v>
      </c>
      <c r="J42" s="46">
        <f>IF(I42="Less(-)",-1,1)</f>
        <v>1</v>
      </c>
      <c r="K42" s="47" t="s">
        <v>40</v>
      </c>
      <c r="L42" s="47" t="s">
        <v>6</v>
      </c>
      <c r="M42" s="53"/>
      <c r="N42" s="43"/>
      <c r="O42" s="43"/>
      <c r="P42" s="49"/>
      <c r="Q42" s="43"/>
      <c r="R42" s="43"/>
      <c r="S42" s="4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1">
        <f>total_amount_ba($B$2,$D$2,D42,F42,J42,K42,M42)</f>
        <v>80154.41</v>
      </c>
      <c r="BB42" s="52">
        <f>BA42+SUM(N42:AZ42)</f>
        <v>80154.41</v>
      </c>
      <c r="BC42" s="42" t="str">
        <f>SpellNumber(L42,BB42)</f>
        <v>INR  Eighty Thousand One Hundred &amp; Fifty Four  and Paise Forty One Only</v>
      </c>
      <c r="IE42" s="14">
        <v>3</v>
      </c>
      <c r="IF42" s="14" t="s">
        <v>35</v>
      </c>
      <c r="IG42" s="14" t="s">
        <v>36</v>
      </c>
      <c r="IH42" s="14">
        <v>10</v>
      </c>
      <c r="II42" s="14" t="s">
        <v>28</v>
      </c>
    </row>
    <row r="43" spans="1:243" s="13" customFormat="1" ht="51.75" customHeight="1">
      <c r="A43" s="31" t="s">
        <v>38</v>
      </c>
      <c r="B43" s="32"/>
      <c r="C43" s="33"/>
      <c r="D43" s="54"/>
      <c r="E43" s="54"/>
      <c r="F43" s="54"/>
      <c r="G43" s="54"/>
      <c r="H43" s="55"/>
      <c r="I43" s="55"/>
      <c r="J43" s="55"/>
      <c r="K43" s="55"/>
      <c r="L43" s="5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61">
        <f>SUM(BA13:BA42)</f>
        <v>8095595.36</v>
      </c>
      <c r="BB43" s="62">
        <f>SUM(BB13:BB42)</f>
        <v>8095595.36</v>
      </c>
      <c r="BC43" s="42" t="str">
        <f>SpellNumber($E$2,BB43)</f>
        <v>INR  Eighty Lakh Ninety Five Thousand Five Hundred &amp; Ninety Five  and Paise Thirty Six Only</v>
      </c>
      <c r="IE43" s="14">
        <v>4</v>
      </c>
      <c r="IF43" s="14" t="s">
        <v>31</v>
      </c>
      <c r="IG43" s="14" t="s">
        <v>37</v>
      </c>
      <c r="IH43" s="14">
        <v>10</v>
      </c>
      <c r="II43" s="14" t="s">
        <v>28</v>
      </c>
    </row>
    <row r="44" spans="1:243" s="15" customFormat="1" ht="48.75" customHeight="1">
      <c r="A44" s="32" t="s">
        <v>42</v>
      </c>
      <c r="B44" s="35"/>
      <c r="C44" s="36"/>
      <c r="D44" s="21"/>
      <c r="E44" s="22" t="s">
        <v>46</v>
      </c>
      <c r="F44" s="37"/>
      <c r="G44" s="38"/>
      <c r="H44" s="39"/>
      <c r="I44" s="39"/>
      <c r="J44" s="39"/>
      <c r="K44" s="21"/>
      <c r="L44" s="40"/>
      <c r="M44" s="23"/>
      <c r="N44" s="41"/>
      <c r="O44" s="34"/>
      <c r="P44" s="34"/>
      <c r="Q44" s="34"/>
      <c r="R44" s="34"/>
      <c r="S44" s="34"/>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63">
        <f>IF(ISBLANK(F44),0,IF(E44="Excess (+)",ROUND(BA43+(BA43*F44),3),IF(E44="Less (-)",ROUND(BA43+(BA43*F44*(-1)),3),IF(E44="At Par",BA43,0))))</f>
        <v>0</v>
      </c>
      <c r="BB44" s="64">
        <f>ROUND(BA44,3)</f>
        <v>0</v>
      </c>
      <c r="BC44" s="42" t="str">
        <f>SpellNumber($E$2,BA44)</f>
        <v>INR Zero Only</v>
      </c>
      <c r="IE44" s="16"/>
      <c r="IF44" s="16"/>
      <c r="IG44" s="16"/>
      <c r="IH44" s="16"/>
      <c r="II44" s="16"/>
    </row>
    <row r="45" spans="1:243" s="15" customFormat="1" ht="41.25" customHeight="1">
      <c r="A45" s="31" t="s">
        <v>41</v>
      </c>
      <c r="B45" s="31"/>
      <c r="C45" s="80" t="str">
        <f>SpellNumber($E$2,BA44)</f>
        <v>INR Zero Only</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2"/>
      <c r="IE45" s="16"/>
      <c r="IF45" s="16"/>
      <c r="IG45" s="16"/>
      <c r="IH45" s="16"/>
      <c r="II45" s="16"/>
    </row>
    <row r="46" spans="3:243" s="11" customFormat="1" ht="15">
      <c r="C46" s="17"/>
      <c r="D46" s="17"/>
      <c r="E46" s="17"/>
      <c r="F46" s="17"/>
      <c r="G46" s="17"/>
      <c r="H46" s="17"/>
      <c r="I46" s="17"/>
      <c r="J46" s="17"/>
      <c r="K46" s="17"/>
      <c r="L46" s="17"/>
      <c r="M46" s="17"/>
      <c r="O46" s="17"/>
      <c r="BA46" s="17"/>
      <c r="BC46" s="17"/>
      <c r="IE46" s="12"/>
      <c r="IF46" s="12"/>
      <c r="IG46" s="12"/>
      <c r="IH46" s="12"/>
      <c r="II46" s="12"/>
    </row>
    <row r="1191" ht="15"/>
    <row r="1192" ht="15"/>
    <row r="1193" ht="15"/>
    <row r="1194" ht="15"/>
    <row r="1195" ht="15"/>
    <row r="1196" ht="15"/>
    <row r="1197" ht="15"/>
    <row r="1198" ht="15"/>
    <row r="1199" ht="15"/>
    <row r="1200" ht="15"/>
  </sheetData>
  <sheetProtection password="CC18" sheet="1" selectLockedCells="1"/>
  <mergeCells count="8">
    <mergeCell ref="A9:BC9"/>
    <mergeCell ref="C45:BC4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
      <formula1>IF(E44="Select",-1,IF(E44="At Par",0,0))</formula1>
      <formula2>IF(E44="Select",-1,IF(E44="At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allowBlank="1" showInputMessage="1" showErrorMessage="1" sqref="C2">
      <formula1>"Normal, SingleWindow, Alternate"</formula1>
    </dataValidation>
    <dataValidation type="list" allowBlank="1" showInputMessage="1" showErrorMessage="1" sqref="E44">
      <formula1>"Select, Excess (+), Less (-)"</formula1>
    </dataValidation>
    <dataValidation allowBlank="1" showInputMessage="1" showErrorMessage="1" promptTitle="Item Description" prompt="Please enter Item Description in text" sqref="B16:B42"/>
    <dataValidation type="decimal" allowBlank="1" showInputMessage="1" showErrorMessage="1" promptTitle="Quantity" prompt="Please enter the Quantity for this item. " errorTitle="Invalid Entry" error="Only Numeric Values are allowed. " sqref="F13:F42 D13:D42">
      <formula1>0</formula1>
      <formula2>999999999999999</formula2>
    </dataValidation>
    <dataValidation allowBlank="1" showInputMessage="1" showErrorMessage="1" promptTitle="Units" prompt="Please enter Units in text" sqref="E13:E42"/>
    <dataValidation type="decimal" allowBlank="1" showInputMessage="1" showErrorMessage="1" promptTitle="Rate Entry" prompt="Please enter VAT charges in Rupees for this item. " errorTitle="Invaid Entry" error="Only Numeric Values are allowed. " sqref="M13:M4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type="list" allowBlank="1" showInputMessage="1" showErrorMessage="1" sqref="L13:L42">
      <formula1>"INR"</formula1>
    </dataValidation>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allowBlank="1" showInputMessage="1" showErrorMessage="1" promptTitle="Itemcode/Make" prompt="Please enter text" sqref="C13:C42"/>
    <dataValidation type="decimal" allowBlank="1" showInputMessage="1" showErrorMessage="1" errorTitle="Invalid Entry" error="Only Numeric Values are allowed. " sqref="A13:A42">
      <formula1>0</formula1>
      <formula2>999999999999999</formula2>
    </dataValidation>
    <dataValidation type="list" showInputMessage="1" showErrorMessage="1" sqref="I13:I42">
      <formula1>"Excess(+), Less(-)"</formula1>
    </dataValidation>
    <dataValidation allowBlank="1" showInputMessage="1" showErrorMessage="1" promptTitle="Addition / Deduction" prompt="Please Choose the correct One" sqref="J13:J42"/>
    <dataValidation type="list" allowBlank="1" showInputMessage="1" showErrorMessage="1" sqref="K13:K42">
      <formula1>"Partial Conversion, Full Conversion"</formula1>
    </dataValidation>
  </dataValidations>
  <printOptions/>
  <pageMargins left="0" right="0" top="0" bottom="0" header="0.31496062992125984"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2024-03-25T10:30:50Z</cp:lastPrinted>
  <dcterms:created xsi:type="dcterms:W3CDTF">2009-01-30T06:42:42Z</dcterms:created>
  <dcterms:modified xsi:type="dcterms:W3CDTF">2024-03-27T06:02:57Z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